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" windowWidth="15252" windowHeight="8136" activeTab="3"/>
  </bookViews>
  <sheets>
    <sheet name="HKI" sheetId="1" r:id="rId1"/>
    <sheet name="HKII" sheetId="4" r:id="rId2"/>
    <sheet name="HKII (2)" sheetId="5" r:id="rId3"/>
    <sheet name="HKII (3)" sheetId="9" r:id="rId4"/>
    <sheet name="Sheet2" sheetId="2" r:id="rId5"/>
    <sheet name="Sheet3" sheetId="3" r:id="rId6"/>
  </sheets>
  <definedNames>
    <definedName name="_xlnm.Print_Titles" localSheetId="0">HKI!$16:$16</definedName>
    <definedName name="_xlnm.Print_Titles" localSheetId="1">HKII!$11:$11</definedName>
    <definedName name="_xlnm.Print_Titles" localSheetId="2">'HKII (2)'!$11:$11</definedName>
    <definedName name="_xlnm.Print_Titles" localSheetId="3">'HKII (3)'!$11:$11</definedName>
  </definedNames>
  <calcPr calcId="144525"/>
</workbook>
</file>

<file path=xl/calcChain.xml><?xml version="1.0" encoding="utf-8"?>
<calcChain xmlns="http://schemas.openxmlformats.org/spreadsheetml/2006/main">
  <c r="O15" i="9" l="1"/>
  <c r="N36" i="9"/>
  <c r="O12" i="9"/>
  <c r="M36" i="9"/>
  <c r="J36" i="9"/>
  <c r="I36" i="9"/>
  <c r="M35" i="9"/>
  <c r="N35" i="9" s="1"/>
  <c r="O35" i="9" s="1"/>
  <c r="J35" i="9"/>
  <c r="I35" i="9"/>
  <c r="M34" i="9"/>
  <c r="J34" i="9"/>
  <c r="M33" i="9"/>
  <c r="J33" i="9"/>
  <c r="I33" i="9"/>
  <c r="M32" i="9"/>
  <c r="N32" i="9" s="1"/>
  <c r="O32" i="9" s="1"/>
  <c r="J32" i="9"/>
  <c r="I32" i="9"/>
  <c r="M31" i="9"/>
  <c r="J31" i="9"/>
  <c r="M30" i="9"/>
  <c r="J30" i="9"/>
  <c r="M29" i="9"/>
  <c r="N29" i="9" s="1"/>
  <c r="O29" i="9" s="1"/>
  <c r="J29" i="9"/>
  <c r="M28" i="9"/>
  <c r="N28" i="9" s="1"/>
  <c r="O28" i="9" s="1"/>
  <c r="J28" i="9"/>
  <c r="M27" i="9"/>
  <c r="N27" i="9" s="1"/>
  <c r="O27" i="9" s="1"/>
  <c r="J27" i="9"/>
  <c r="M26" i="9"/>
  <c r="N26" i="9" s="1"/>
  <c r="O26" i="9" s="1"/>
  <c r="J26" i="9"/>
  <c r="M25" i="9"/>
  <c r="N25" i="9" s="1"/>
  <c r="O25" i="9" s="1"/>
  <c r="J25" i="9"/>
  <c r="M24" i="9"/>
  <c r="N24" i="9" s="1"/>
  <c r="O24" i="9" s="1"/>
  <c r="J24" i="9"/>
  <c r="M23" i="9"/>
  <c r="N23" i="9" s="1"/>
  <c r="O23" i="9" s="1"/>
  <c r="J23" i="9"/>
  <c r="M22" i="9"/>
  <c r="J22" i="9"/>
  <c r="M21" i="9"/>
  <c r="N21" i="9" s="1"/>
  <c r="O21" i="9" s="1"/>
  <c r="J21" i="9"/>
  <c r="M20" i="9"/>
  <c r="N20" i="9" s="1"/>
  <c r="O20" i="9" s="1"/>
  <c r="J20" i="9"/>
  <c r="M19" i="9"/>
  <c r="N18" i="9" s="1"/>
  <c r="J19" i="9"/>
  <c r="M18" i="9"/>
  <c r="M17" i="9"/>
  <c r="J17" i="9"/>
  <c r="L17" i="9" s="1"/>
  <c r="N17" i="9" s="1"/>
  <c r="O17" i="9" s="1"/>
  <c r="I17" i="9"/>
  <c r="M16" i="9"/>
  <c r="J16" i="9"/>
  <c r="L16" i="9" s="1"/>
  <c r="I16" i="9"/>
  <c r="M15" i="9"/>
  <c r="J15" i="9"/>
  <c r="I15" i="9"/>
  <c r="M14" i="9"/>
  <c r="M13" i="9"/>
  <c r="M12" i="9"/>
  <c r="L12" i="9"/>
  <c r="J12" i="9"/>
  <c r="I12" i="9"/>
  <c r="O6" i="9"/>
  <c r="M18" i="5"/>
  <c r="O12" i="5"/>
  <c r="O16" i="5"/>
  <c r="O28" i="5"/>
  <c r="N28" i="5"/>
  <c r="O29" i="5"/>
  <c r="O32" i="5"/>
  <c r="N14" i="5"/>
  <c r="O15" i="5" s="1"/>
  <c r="M14" i="5"/>
  <c r="N12" i="5"/>
  <c r="N30" i="5"/>
  <c r="O31" i="5" s="1"/>
  <c r="J30" i="5"/>
  <c r="M30" i="5"/>
  <c r="M32" i="4"/>
  <c r="N32" i="4" s="1"/>
  <c r="O32" i="4" s="1"/>
  <c r="M13" i="4"/>
  <c r="M13" i="5"/>
  <c r="M36" i="5"/>
  <c r="N36" i="5" s="1"/>
  <c r="O36" i="5" s="1"/>
  <c r="J36" i="5"/>
  <c r="I36" i="5"/>
  <c r="M35" i="5"/>
  <c r="N35" i="5" s="1"/>
  <c r="O35" i="5" s="1"/>
  <c r="J35" i="5"/>
  <c r="I35" i="5"/>
  <c r="M34" i="5"/>
  <c r="J34" i="5"/>
  <c r="M33" i="5"/>
  <c r="J33" i="5"/>
  <c r="I33" i="5"/>
  <c r="M32" i="5"/>
  <c r="N32" i="5" s="1"/>
  <c r="J32" i="5"/>
  <c r="I32" i="5"/>
  <c r="M31" i="5"/>
  <c r="J31" i="5"/>
  <c r="N29" i="5"/>
  <c r="M29" i="5"/>
  <c r="J29" i="5"/>
  <c r="M28" i="5"/>
  <c r="J28" i="5"/>
  <c r="N27" i="5"/>
  <c r="O27" i="5" s="1"/>
  <c r="M27" i="5"/>
  <c r="J27" i="5"/>
  <c r="N26" i="5"/>
  <c r="O26" i="5" s="1"/>
  <c r="M26" i="5"/>
  <c r="J26" i="5"/>
  <c r="N25" i="5"/>
  <c r="O25" i="5" s="1"/>
  <c r="M25" i="5"/>
  <c r="J25" i="5"/>
  <c r="N24" i="5"/>
  <c r="O24" i="5" s="1"/>
  <c r="M24" i="5"/>
  <c r="J24" i="5"/>
  <c r="N23" i="5"/>
  <c r="O23" i="5" s="1"/>
  <c r="M23" i="5"/>
  <c r="J23" i="5"/>
  <c r="M22" i="5"/>
  <c r="J22" i="5"/>
  <c r="L22" i="5" s="1"/>
  <c r="N22" i="5" s="1"/>
  <c r="O22" i="5" s="1"/>
  <c r="N21" i="5"/>
  <c r="O21" i="5" s="1"/>
  <c r="M21" i="5"/>
  <c r="J21" i="5"/>
  <c r="N20" i="5"/>
  <c r="O20" i="5" s="1"/>
  <c r="M20" i="5"/>
  <c r="J20" i="5"/>
  <c r="N18" i="5"/>
  <c r="O19" i="5" s="1"/>
  <c r="M19" i="5"/>
  <c r="J19" i="5"/>
  <c r="M17" i="5"/>
  <c r="J17" i="5"/>
  <c r="L17" i="5" s="1"/>
  <c r="N17" i="5" s="1"/>
  <c r="O17" i="5" s="1"/>
  <c r="I17" i="5"/>
  <c r="M16" i="5"/>
  <c r="N16" i="5" s="1"/>
  <c r="L16" i="5"/>
  <c r="J16" i="5"/>
  <c r="I16" i="5"/>
  <c r="M15" i="5"/>
  <c r="J15" i="5"/>
  <c r="I15" i="5"/>
  <c r="M12" i="5"/>
  <c r="J12" i="5"/>
  <c r="L12" i="5" s="1"/>
  <c r="I12" i="5"/>
  <c r="O6" i="5"/>
  <c r="J31" i="4"/>
  <c r="M31" i="4"/>
  <c r="M14" i="4"/>
  <c r="N14" i="4" s="1"/>
  <c r="O14" i="4" s="1"/>
  <c r="M15" i="4"/>
  <c r="M16" i="4"/>
  <c r="M17" i="4"/>
  <c r="M18" i="4"/>
  <c r="N18" i="4" s="1"/>
  <c r="O18" i="4" s="1"/>
  <c r="M19" i="4"/>
  <c r="N19" i="4" s="1"/>
  <c r="O19" i="4" s="1"/>
  <c r="M20" i="4"/>
  <c r="M21" i="4"/>
  <c r="N21" i="4" s="1"/>
  <c r="O21" i="4" s="1"/>
  <c r="M22" i="4"/>
  <c r="N22" i="4" s="1"/>
  <c r="O22" i="4" s="1"/>
  <c r="M23" i="4"/>
  <c r="N23" i="4" s="1"/>
  <c r="O23" i="4" s="1"/>
  <c r="M24" i="4"/>
  <c r="N24" i="4" s="1"/>
  <c r="O24" i="4" s="1"/>
  <c r="M25" i="4"/>
  <c r="N25" i="4" s="1"/>
  <c r="O25" i="4" s="1"/>
  <c r="M26" i="4"/>
  <c r="N26" i="4" s="1"/>
  <c r="O26" i="4" s="1"/>
  <c r="M27" i="4"/>
  <c r="N27" i="4" s="1"/>
  <c r="O27" i="4" s="1"/>
  <c r="M28" i="4"/>
  <c r="N28" i="4" s="1"/>
  <c r="O28" i="4" s="1"/>
  <c r="M29" i="4"/>
  <c r="N29" i="4" s="1"/>
  <c r="O29" i="4" s="1"/>
  <c r="M30" i="4"/>
  <c r="N30" i="4" s="1"/>
  <c r="O30" i="4" s="1"/>
  <c r="M33" i="4"/>
  <c r="N33" i="4" s="1"/>
  <c r="O33" i="4" s="1"/>
  <c r="M12" i="4"/>
  <c r="O35" i="1"/>
  <c r="O38" i="1"/>
  <c r="O30" i="1"/>
  <c r="O29" i="1"/>
  <c r="O26" i="1"/>
  <c r="O22" i="1"/>
  <c r="O18" i="1"/>
  <c r="O17" i="1"/>
  <c r="L25" i="1"/>
  <c r="L26" i="1"/>
  <c r="L27" i="1"/>
  <c r="L28" i="1"/>
  <c r="L29" i="1"/>
  <c r="L39" i="1"/>
  <c r="L40" i="1"/>
  <c r="O6" i="4"/>
  <c r="L10" i="1"/>
  <c r="L11" i="1" s="1"/>
  <c r="M11" i="1" s="1"/>
  <c r="J33" i="4"/>
  <c r="I33" i="4"/>
  <c r="J32" i="4"/>
  <c r="I32" i="4"/>
  <c r="J30" i="4"/>
  <c r="I30" i="4"/>
  <c r="J29" i="4"/>
  <c r="I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L16" i="4" s="1"/>
  <c r="I16" i="4"/>
  <c r="J15" i="4"/>
  <c r="L15" i="4" s="1"/>
  <c r="I15" i="4"/>
  <c r="J14" i="4"/>
  <c r="I14" i="4"/>
  <c r="J12" i="4"/>
  <c r="L12" i="4" s="1"/>
  <c r="N12" i="4" s="1"/>
  <c r="O12" i="4" s="1"/>
  <c r="I12" i="4"/>
  <c r="J27" i="1"/>
  <c r="J26" i="1"/>
  <c r="I37" i="1"/>
  <c r="I38" i="1"/>
  <c r="I39" i="1"/>
  <c r="I40" i="1"/>
  <c r="I20" i="1"/>
  <c r="I19" i="1"/>
  <c r="I18" i="1"/>
  <c r="I17" i="1"/>
  <c r="J24" i="1"/>
  <c r="J35" i="1"/>
  <c r="J33" i="1"/>
  <c r="J23" i="1"/>
  <c r="K23" i="1" s="1"/>
  <c r="L23" i="1" s="1"/>
  <c r="J25" i="1"/>
  <c r="J30" i="1"/>
  <c r="J31" i="1"/>
  <c r="J29" i="1"/>
  <c r="K29" i="1" s="1"/>
  <c r="J32" i="1"/>
  <c r="K32" i="1" s="1"/>
  <c r="L32" i="1" s="1"/>
  <c r="J34" i="1"/>
  <c r="J36" i="1"/>
  <c r="J38" i="1"/>
  <c r="K38" i="1" s="1"/>
  <c r="L38" i="1" s="1"/>
  <c r="J39" i="1"/>
  <c r="K39" i="1" s="1"/>
  <c r="J40" i="1"/>
  <c r="K40" i="1" s="1"/>
  <c r="J37" i="1"/>
  <c r="K37" i="1" s="1"/>
  <c r="L37" i="1" s="1"/>
  <c r="J22" i="1"/>
  <c r="K22" i="1" s="1"/>
  <c r="L22" i="1" s="1"/>
  <c r="J19" i="1"/>
  <c r="K19" i="1" s="1"/>
  <c r="L19" i="1" s="1"/>
  <c r="J20" i="1"/>
  <c r="K20" i="1" s="1"/>
  <c r="L20" i="1" s="1"/>
  <c r="J21" i="1"/>
  <c r="K21" i="1" s="1"/>
  <c r="L21" i="1" s="1"/>
  <c r="J18" i="1"/>
  <c r="K18" i="1" s="1"/>
  <c r="L18" i="1" s="1"/>
  <c r="J17" i="1"/>
  <c r="K17" i="1" s="1"/>
  <c r="L17" i="1" s="1"/>
  <c r="O19" i="9" l="1"/>
  <c r="N30" i="9"/>
  <c r="O31" i="9" s="1"/>
  <c r="N16" i="9"/>
  <c r="O16" i="9" s="1"/>
  <c r="L22" i="9"/>
  <c r="N22" i="9" s="1"/>
  <c r="O22" i="9" s="1"/>
  <c r="N12" i="9"/>
  <c r="N14" i="9"/>
  <c r="N33" i="9"/>
  <c r="O33" i="9" s="1"/>
  <c r="O36" i="9"/>
  <c r="N33" i="5"/>
  <c r="O33" i="5" s="1"/>
  <c r="N15" i="4"/>
  <c r="O15" i="4" s="1"/>
  <c r="N16" i="4"/>
  <c r="O16" i="4" s="1"/>
  <c r="L20" i="4"/>
  <c r="N20" i="4" s="1"/>
  <c r="O20" i="4" s="1"/>
  <c r="N17" i="4"/>
  <c r="O17" i="4" s="1"/>
  <c r="M19" i="1"/>
  <c r="M21" i="1"/>
  <c r="M32" i="1"/>
  <c r="M34" i="1"/>
  <c r="M36" i="1"/>
  <c r="M38" i="1"/>
  <c r="M40" i="1"/>
  <c r="M18" i="1"/>
  <c r="M20" i="1"/>
  <c r="M29" i="1"/>
  <c r="M31" i="1"/>
  <c r="M37" i="1"/>
  <c r="M39" i="1"/>
  <c r="M17" i="1"/>
  <c r="K24" i="1"/>
  <c r="L24" i="1" s="1"/>
  <c r="K30" i="1"/>
  <c r="L30" i="1" s="1"/>
  <c r="K35" i="1"/>
  <c r="L35" i="1" s="1"/>
  <c r="K33" i="1"/>
  <c r="L33" i="1" s="1"/>
  <c r="M33" i="1" l="1"/>
  <c r="M30" i="1"/>
  <c r="M35" i="1"/>
</calcChain>
</file>

<file path=xl/comments1.xml><?xml version="1.0" encoding="utf-8"?>
<comments xmlns="http://schemas.openxmlformats.org/spreadsheetml/2006/main">
  <authors>
    <author>User</author>
  </authors>
  <commentList>
    <comment ref="O17" authorId="0">
      <text>
        <r>
          <rPr>
            <sz val="10"/>
            <color indexed="81"/>
            <rFont val="Tahoma"/>
            <family val="2"/>
          </rPr>
          <t>trừ 8 tuần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22" authorId="0">
      <text>
        <r>
          <rPr>
            <sz val="10"/>
            <color indexed="81"/>
            <rFont val="Tahoma"/>
            <family val="2"/>
          </rPr>
          <t>6 tuần làm tổ trưởng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29" authorId="0">
      <text>
        <r>
          <rPr>
            <sz val="10"/>
            <color indexed="81"/>
            <rFont val="Tahoma"/>
            <family val="2"/>
          </rPr>
          <t>trừ 8 tuần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30" authorId="0">
      <text>
        <r>
          <rPr>
            <sz val="10"/>
            <color indexed="81"/>
            <rFont val="Tahoma"/>
            <family val="2"/>
          </rPr>
          <t>8tuần làm tổ trưởng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38" authorId="0">
      <text>
        <r>
          <rPr>
            <sz val="10"/>
            <color indexed="81"/>
            <rFont val="Tahoma"/>
            <family val="2"/>
          </rPr>
          <t>8tuần làm tổ trưởng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SyChung</author>
  </authors>
  <commentList>
    <comment ref="N32" authorId="0">
      <text>
        <r>
          <rPr>
            <sz val="9"/>
            <color indexed="81"/>
            <rFont val="Tahoma"/>
            <family val="2"/>
          </rPr>
          <t xml:space="preserve">1 lớp 45 tiết
</t>
        </r>
      </text>
    </comment>
  </commentList>
</comments>
</file>

<file path=xl/comments3.xml><?xml version="1.0" encoding="utf-8"?>
<comments xmlns="http://schemas.openxmlformats.org/spreadsheetml/2006/main">
  <authors>
    <author>SyChung</author>
  </authors>
  <commentList>
    <comment ref="N32" authorId="0">
      <text>
        <r>
          <rPr>
            <sz val="9"/>
            <color indexed="81"/>
            <rFont val="Tahoma"/>
            <family val="2"/>
          </rPr>
          <t xml:space="preserve">1 lớp 45 tiết
</t>
        </r>
      </text>
    </comment>
  </commentList>
</comments>
</file>

<file path=xl/sharedStrings.xml><?xml version="1.0" encoding="utf-8"?>
<sst xmlns="http://schemas.openxmlformats.org/spreadsheetml/2006/main" count="405" uniqueCount="101">
  <si>
    <t>STT</t>
  </si>
  <si>
    <t>Tổ</t>
  </si>
  <si>
    <t>Họ và tên GV</t>
  </si>
  <si>
    <t>Lê Thị Hồng</t>
  </si>
  <si>
    <t>Vân</t>
  </si>
  <si>
    <t>Phan Thị Thùy</t>
  </si>
  <si>
    <t>Trang</t>
  </si>
  <si>
    <t xml:space="preserve">Lê Thị Mai </t>
  </si>
  <si>
    <t>Hường</t>
  </si>
  <si>
    <t xml:space="preserve">Nguyễn Thị </t>
  </si>
  <si>
    <t>Dinh</t>
  </si>
  <si>
    <t xml:space="preserve">Đỗ Thị </t>
  </si>
  <si>
    <t>Ngát</t>
  </si>
  <si>
    <t>Nguyễn Thị</t>
  </si>
  <si>
    <t>Mai</t>
  </si>
  <si>
    <t xml:space="preserve">Bùi Thành </t>
  </si>
  <si>
    <t>Dũng</t>
  </si>
  <si>
    <t>Trần Văn</t>
  </si>
  <si>
    <t>Lượng</t>
  </si>
  <si>
    <t>Nguyễn Anh</t>
  </si>
  <si>
    <t>Kiệt</t>
  </si>
  <si>
    <t>Đinh Thị</t>
  </si>
  <si>
    <t>Huyên</t>
  </si>
  <si>
    <t xml:space="preserve">Phạm Thị </t>
  </si>
  <si>
    <t>Vinh</t>
  </si>
  <si>
    <t>Thơm</t>
  </si>
  <si>
    <t>Nguyễn Ngọc</t>
  </si>
  <si>
    <t>Quỳnh</t>
  </si>
  <si>
    <t>Trần Thị Hồng</t>
  </si>
  <si>
    <t>Thu</t>
  </si>
  <si>
    <t xml:space="preserve">Lương Thị Thanh </t>
  </si>
  <si>
    <t>Hà</t>
  </si>
  <si>
    <t xml:space="preserve">Cao Thị Hồng </t>
  </si>
  <si>
    <t>Thắm</t>
  </si>
  <si>
    <t>Hoàng Thị</t>
  </si>
  <si>
    <t>Môn dạy</t>
  </si>
  <si>
    <t>NNLCB của CNMLN 1</t>
  </si>
  <si>
    <t>NNLCB của CNMLN 2</t>
  </si>
  <si>
    <t>Pháp luật đại cương</t>
  </si>
  <si>
    <t>ĐLCM của ĐCSVN</t>
  </si>
  <si>
    <t>Giáo dục Chính trị</t>
  </si>
  <si>
    <t>TTHCM</t>
  </si>
  <si>
    <t>Chính trị</t>
  </si>
  <si>
    <t>NNLCBCCNML 1</t>
  </si>
  <si>
    <t>NNLCB của
 CNMác _Lênin</t>
  </si>
  <si>
    <t xml:space="preserve">Pháp luật </t>
  </si>
  <si>
    <t xml:space="preserve">ĐLCM của ĐCSVN
</t>
  </si>
  <si>
    <t>Pháp luật</t>
  </si>
  <si>
    <t>Khóa</t>
  </si>
  <si>
    <t>Số tiết/tuần</t>
  </si>
  <si>
    <t>DỰ KIẾN BẢNG TÍNH KHỐI LƯỢNG HKI NĂM HỌC 2015-2016
 CỦA KHOA LÝ LUẬN CHÍNH TRỊ</t>
  </si>
  <si>
    <t>Tổng số tiết</t>
  </si>
  <si>
    <t>Số Lớp</t>
  </si>
  <si>
    <t>Số tiết</t>
  </si>
  <si>
    <t>2014 CĐCN</t>
  </si>
  <si>
    <t>2015 TN</t>
  </si>
  <si>
    <t>2015 CĐCN</t>
  </si>
  <si>
    <t>15 CĐN</t>
  </si>
  <si>
    <t>2013 CĐCN</t>
  </si>
  <si>
    <t xml:space="preserve">Tổng số lớp 14CĐCN: 17 </t>
  </si>
  <si>
    <t xml:space="preserve">Tổng số lớp 15CĐCN: 40 </t>
  </si>
  <si>
    <t>Tổng số lớp 15TCCN (12+2): 6</t>
  </si>
  <si>
    <t xml:space="preserve">Tổng số lớp 15CĐN: 2 </t>
  </si>
  <si>
    <t>MÔN CHÍNH TRỊ (180 tiết)</t>
  </si>
  <si>
    <t>MÔN NNLCBCCNMÁC-LÊNIN 1: 31 LỚP (930 tiết) (Trừ khoa  ĐĐT_HKII dạy)</t>
  </si>
  <si>
    <t>MÔN GIÁO DỤC CHÍNH TRỊ: 6 LỚP (450 tiết)</t>
  </si>
  <si>
    <t>MÔN PHÁP LUẬT ĐC: 21 LỚP (630 tiết) (Trừ khoa Ô, CNTT, May_HKII dạy)</t>
  </si>
  <si>
    <t>MÔN TTHCM: 13 LỚP (390 tiết)</t>
  </si>
  <si>
    <t>MÔN PHÁP LUẬT: 6 LỚP (180 tiết)</t>
  </si>
  <si>
    <t>Số tiết/lớp</t>
  </si>
  <si>
    <t>MÔN NNLCBCCNMÁC-LÊNIN 2: 4 LỚP (180 tiết)</t>
  </si>
  <si>
    <t>Tổng số tiết môn Pháp luật ĐC+Pháp luật: 810 tiết</t>
  </si>
  <si>
    <t>Tổng số tiết môn Tư tưởng Hồ Chí Minh: 390 tiết</t>
  </si>
  <si>
    <t>Tổng số tiết môn NNLCB của CNMác-Lênin: 1110 tiết</t>
  </si>
  <si>
    <t>Tổng số tiết môn Chính trị + GDCT: 630 tiết</t>
  </si>
  <si>
    <t>Tổng số tiết môn ĐLCM của ĐCSVN: 225 tiết</t>
  </si>
  <si>
    <t>MÔN ĐLCMCĐCSVN: 5 lớp (225 tiết)</t>
  </si>
  <si>
    <t xml:space="preserve">Tổng số lớp 13CĐCN: 7 </t>
  </si>
  <si>
    <t xml:space="preserve">Đặng Thị Nhật </t>
  </si>
  <si>
    <t>Minh</t>
  </si>
  <si>
    <t>Ghi chú Cô Đặng Thị Nhật Minh dạy dưới phổ thông khoảng 120 tiết</t>
  </si>
  <si>
    <t>Tổng số tiết giảng dạy HKI của khoa LLCT: 3405 tiết</t>
  </si>
  <si>
    <t>Kỹ năng giao tiếp</t>
  </si>
  <si>
    <t>MÔN KỸ NĂNG GIAO TIẾP: 2 lớp (60 tiết)</t>
  </si>
  <si>
    <t>MÔN KỸ NĂNG GIAO TIẾP: 2 LỚP (60 tiết)</t>
  </si>
  <si>
    <t>Dạy nghề dưới phổ thông khoảng 120 tiết</t>
  </si>
  <si>
    <t>Tổng số tiết môn kỹ năng giao tiếp: 120 tiết + dạy nghề dưới phổ thông 120 tiết</t>
  </si>
  <si>
    <t>MÔN NNLCBCCNMÁC-LÊNIN 1: 9 LỚP ( 270 tiết) (khoa  ĐĐT)</t>
  </si>
  <si>
    <t>MÔN NNLCBCCNMÁC-LÊNIN 2: 31 LỚP (1395 tiết) (Trừ khoa  ĐĐT)</t>
  </si>
  <si>
    <t>MÔN PHÁP LUẬT ĐC: 19 LỚP (570 tiết) (khoa Ô, CNTT, May)</t>
  </si>
  <si>
    <t>MÔN PHÁP LUẬT (60 tiết)</t>
  </si>
  <si>
    <t>MÔN TTHCM: 4 LỚP (120 tiết)</t>
  </si>
  <si>
    <t>MÔN ĐLCMCĐCSVN: 13 lớp (585 tiết)</t>
  </si>
  <si>
    <t>HKI</t>
  </si>
  <si>
    <t>HKII</t>
  </si>
  <si>
    <t>Tổng số tiết giảng dạy: 3000</t>
  </si>
  <si>
    <t>So với chuẩn 270 tiết cần dạy thêm</t>
  </si>
  <si>
    <t>Thiếu năm 
14-15</t>
  </si>
  <si>
    <t>Cần dạy so
 với khoa 337.5</t>
  </si>
  <si>
    <t>Số tiết 
kiêm nhiệm</t>
  </si>
  <si>
    <t>Kiêm nhiệm, dạy giùm, nhờ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</si>
</sst>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3"/>
      <color theme="1"/>
      <name val="Times New Roman"/>
      <family val="2"/>
    </font>
    <font>
      <sz val="16"/>
      <color theme="1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2"/>
    </font>
    <font>
      <i/>
      <sz val="15"/>
      <color theme="1"/>
      <name val="Times New Roman"/>
      <family val="1"/>
    </font>
    <font>
      <i/>
      <sz val="14"/>
      <name val="Times New Roman"/>
      <family val="1"/>
    </font>
    <font>
      <sz val="16"/>
      <color rgb="FFFF0000"/>
      <name val="Times New Roman"/>
      <family val="2"/>
    </font>
    <font>
      <sz val="8"/>
      <color indexed="81"/>
      <name val="Tahoma"/>
      <family val="2"/>
    </font>
    <font>
      <sz val="10"/>
      <color indexed="81"/>
      <name val="Tahoma"/>
      <family val="2"/>
    </font>
    <font>
      <sz val="9"/>
      <color indexed="81"/>
      <name val="Tahoma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" fillId="0" borderId="0" xfId="0" applyFont="1" applyBorder="1"/>
    <xf numFmtId="0" fontId="5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2" fillId="0" borderId="0" xfId="0" applyFont="1"/>
    <xf numFmtId="0" fontId="8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2" fontId="2" fillId="0" borderId="0" xfId="0" applyNumberFormat="1" applyFont="1"/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0" fillId="0" borderId="12" xfId="0" applyBorder="1"/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6" fillId="0" borderId="0" xfId="0" applyFont="1"/>
    <xf numFmtId="0" fontId="16" fillId="0" borderId="7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7"/>
  <sheetViews>
    <sheetView topLeftCell="C36" workbookViewId="0">
      <selection activeCell="K40" sqref="K29:K40"/>
    </sheetView>
  </sheetViews>
  <sheetFormatPr defaultRowHeight="16.8" x14ac:dyDescent="0.3"/>
  <cols>
    <col min="1" max="1" width="4.1796875" customWidth="1"/>
    <col min="2" max="2" width="16.54296875" customWidth="1"/>
    <col min="3" max="3" width="9.81640625" customWidth="1"/>
    <col min="4" max="4" width="11.453125" customWidth="1"/>
    <col min="5" max="5" width="12.6328125" customWidth="1"/>
    <col min="6" max="6" width="18.1796875" customWidth="1"/>
    <col min="7" max="7" width="8.54296875" customWidth="1"/>
    <col min="8" max="8" width="10.08984375" customWidth="1"/>
    <col min="9" max="9" width="17.453125" customWidth="1"/>
    <col min="10" max="10" width="8.90625" customWidth="1"/>
    <col min="11" max="11" width="12.1796875" customWidth="1"/>
    <col min="12" max="12" width="13" customWidth="1"/>
  </cols>
  <sheetData>
    <row r="1" spans="1:15" s="1" customFormat="1" ht="6" customHeight="1" x14ac:dyDescent="0.4">
      <c r="B1" s="10"/>
      <c r="C1" s="11"/>
      <c r="D1" s="11"/>
      <c r="E1" s="11"/>
      <c r="F1" s="11"/>
      <c r="G1" s="11"/>
      <c r="H1" s="11"/>
      <c r="I1" s="11"/>
      <c r="J1" s="11"/>
      <c r="K1" s="11"/>
    </row>
    <row r="2" spans="1:15" s="1" customFormat="1" ht="24" hidden="1" customHeight="1" x14ac:dyDescent="0.4">
      <c r="A2" s="73" t="s">
        <v>77</v>
      </c>
      <c r="B2" s="74"/>
      <c r="C2" s="75"/>
      <c r="D2" s="72" t="s">
        <v>76</v>
      </c>
      <c r="E2" s="72"/>
      <c r="F2" s="72"/>
      <c r="G2" s="72"/>
      <c r="H2" s="72"/>
      <c r="I2" s="72"/>
      <c r="J2" s="72"/>
      <c r="K2" s="54" t="s">
        <v>81</v>
      </c>
    </row>
    <row r="3" spans="1:15" s="1" customFormat="1" ht="24" hidden="1" customHeight="1" x14ac:dyDescent="0.4">
      <c r="A3" s="76"/>
      <c r="B3" s="77"/>
      <c r="C3" s="78"/>
      <c r="D3" s="72" t="s">
        <v>83</v>
      </c>
      <c r="E3" s="72"/>
      <c r="F3" s="72"/>
      <c r="G3" s="72"/>
      <c r="H3" s="72"/>
      <c r="I3" s="72"/>
      <c r="J3" s="72"/>
      <c r="K3" s="55"/>
    </row>
    <row r="4" spans="1:15" s="1" customFormat="1" ht="24" hidden="1" customHeight="1" x14ac:dyDescent="0.4">
      <c r="A4" s="79" t="s">
        <v>59</v>
      </c>
      <c r="B4" s="79"/>
      <c r="C4" s="79"/>
      <c r="D4" s="72" t="s">
        <v>67</v>
      </c>
      <c r="E4" s="72"/>
      <c r="F4" s="72"/>
      <c r="G4" s="72"/>
      <c r="H4" s="72"/>
      <c r="I4" s="72"/>
      <c r="J4" s="72"/>
      <c r="K4" s="55"/>
    </row>
    <row r="5" spans="1:15" s="1" customFormat="1" ht="24" hidden="1" customHeight="1" x14ac:dyDescent="0.4">
      <c r="A5" s="79"/>
      <c r="B5" s="79"/>
      <c r="C5" s="79"/>
      <c r="D5" s="72" t="s">
        <v>70</v>
      </c>
      <c r="E5" s="72"/>
      <c r="F5" s="72"/>
      <c r="G5" s="72"/>
      <c r="H5" s="72"/>
      <c r="I5" s="72"/>
      <c r="J5" s="72"/>
      <c r="K5" s="55"/>
    </row>
    <row r="6" spans="1:15" s="1" customFormat="1" ht="24" hidden="1" customHeight="1" x14ac:dyDescent="0.4">
      <c r="A6" s="79" t="s">
        <v>60</v>
      </c>
      <c r="B6" s="79"/>
      <c r="C6" s="79"/>
      <c r="D6" s="72" t="s">
        <v>64</v>
      </c>
      <c r="E6" s="72"/>
      <c r="F6" s="72"/>
      <c r="G6" s="72"/>
      <c r="H6" s="72"/>
      <c r="I6" s="72"/>
      <c r="J6" s="72"/>
      <c r="K6" s="55"/>
    </row>
    <row r="7" spans="1:15" s="1" customFormat="1" ht="24" hidden="1" customHeight="1" x14ac:dyDescent="0.4">
      <c r="A7" s="79"/>
      <c r="B7" s="79"/>
      <c r="C7" s="79"/>
      <c r="D7" s="72" t="s">
        <v>66</v>
      </c>
      <c r="E7" s="72"/>
      <c r="F7" s="72"/>
      <c r="G7" s="72"/>
      <c r="H7" s="72"/>
      <c r="I7" s="72"/>
      <c r="J7" s="72"/>
      <c r="K7" s="55"/>
    </row>
    <row r="8" spans="1:15" s="1" customFormat="1" ht="24" hidden="1" customHeight="1" x14ac:dyDescent="0.4">
      <c r="A8" s="72" t="s">
        <v>62</v>
      </c>
      <c r="B8" s="72"/>
      <c r="C8" s="72"/>
      <c r="D8" s="72" t="s">
        <v>63</v>
      </c>
      <c r="E8" s="72"/>
      <c r="F8" s="72"/>
      <c r="G8" s="72"/>
      <c r="H8" s="72"/>
      <c r="I8" s="72"/>
      <c r="J8" s="72"/>
      <c r="K8" s="55"/>
    </row>
    <row r="9" spans="1:15" s="1" customFormat="1" ht="24" hidden="1" customHeight="1" x14ac:dyDescent="0.4">
      <c r="A9" s="79" t="s">
        <v>61</v>
      </c>
      <c r="B9" s="79"/>
      <c r="C9" s="79"/>
      <c r="D9" s="72" t="s">
        <v>65</v>
      </c>
      <c r="E9" s="72"/>
      <c r="F9" s="72"/>
      <c r="G9" s="72"/>
      <c r="H9" s="72"/>
      <c r="I9" s="72"/>
      <c r="J9" s="72"/>
      <c r="K9" s="55"/>
      <c r="L9" s="1" t="s">
        <v>93</v>
      </c>
      <c r="M9" s="1" t="s">
        <v>94</v>
      </c>
    </row>
    <row r="10" spans="1:15" s="1" customFormat="1" ht="24" hidden="1" customHeight="1" x14ac:dyDescent="0.4">
      <c r="A10" s="79"/>
      <c r="B10" s="79"/>
      <c r="C10" s="79"/>
      <c r="D10" s="72" t="s">
        <v>68</v>
      </c>
      <c r="E10" s="72"/>
      <c r="F10" s="72"/>
      <c r="G10" s="72"/>
      <c r="H10" s="72"/>
      <c r="I10" s="72"/>
      <c r="J10" s="72"/>
      <c r="K10" s="55"/>
      <c r="L10" s="1">
        <f>3405-(120+60+180+630+60)</f>
        <v>2355</v>
      </c>
      <c r="M10" s="1">
        <v>2370</v>
      </c>
    </row>
    <row r="11" spans="1:15" s="1" customFormat="1" ht="24" hidden="1" customHeight="1" x14ac:dyDescent="0.4">
      <c r="A11" s="79"/>
      <c r="B11" s="79"/>
      <c r="C11" s="79"/>
      <c r="D11" s="72" t="s">
        <v>84</v>
      </c>
      <c r="E11" s="72"/>
      <c r="F11" s="72"/>
      <c r="G11" s="72"/>
      <c r="H11" s="72"/>
      <c r="I11" s="72"/>
      <c r="J11" s="72"/>
      <c r="K11" s="55"/>
      <c r="L11" s="1">
        <f>L10+M10</f>
        <v>4725</v>
      </c>
      <c r="M11" s="50">
        <f>L11/14</f>
        <v>337.5</v>
      </c>
    </row>
    <row r="12" spans="1:15" s="1" customFormat="1" ht="21.75" hidden="1" customHeight="1" x14ac:dyDescent="0.4">
      <c r="A12" s="57" t="s">
        <v>80</v>
      </c>
      <c r="B12" s="58"/>
      <c r="C12" s="58"/>
      <c r="D12" s="58"/>
      <c r="E12" s="58"/>
      <c r="F12" s="58"/>
      <c r="G12" s="58"/>
      <c r="H12" s="58"/>
      <c r="I12" s="59"/>
      <c r="J12" s="23"/>
      <c r="K12" s="56"/>
    </row>
    <row r="13" spans="1:15" s="1" customFormat="1" ht="7.5" customHeight="1" x14ac:dyDescent="0.4">
      <c r="A13" s="18"/>
      <c r="B13" s="18"/>
      <c r="C13" s="18"/>
      <c r="D13" s="19"/>
      <c r="E13" s="19"/>
      <c r="F13" s="19"/>
      <c r="G13" s="19"/>
      <c r="H13" s="19"/>
      <c r="I13" s="19"/>
      <c r="J13" s="19"/>
      <c r="K13" s="22"/>
    </row>
    <row r="14" spans="1:15" s="1" customFormat="1" ht="42" customHeight="1" x14ac:dyDescent="0.4">
      <c r="A14" s="80" t="s">
        <v>50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21"/>
    </row>
    <row r="15" spans="1:15" s="1" customFormat="1" ht="9.75" customHeight="1" x14ac:dyDescent="0.4">
      <c r="A15" s="17"/>
      <c r="B15" s="17"/>
      <c r="C15" s="17"/>
      <c r="D15" s="20"/>
      <c r="E15" s="20"/>
      <c r="F15" s="20"/>
      <c r="G15" s="20"/>
      <c r="H15" s="20"/>
      <c r="I15" s="20"/>
      <c r="J15" s="20"/>
      <c r="K15" s="14"/>
    </row>
    <row r="16" spans="1:15" s="8" customFormat="1" ht="48.75" customHeight="1" x14ac:dyDescent="0.3">
      <c r="A16" s="6" t="s">
        <v>0</v>
      </c>
      <c r="B16" s="82" t="s">
        <v>2</v>
      </c>
      <c r="C16" s="82"/>
      <c r="D16" s="6" t="s">
        <v>1</v>
      </c>
      <c r="E16" s="6" t="s">
        <v>48</v>
      </c>
      <c r="F16" s="6" t="s">
        <v>35</v>
      </c>
      <c r="G16" s="7" t="s">
        <v>52</v>
      </c>
      <c r="H16" s="7" t="s">
        <v>69</v>
      </c>
      <c r="I16" s="7" t="s">
        <v>49</v>
      </c>
      <c r="J16" s="7" t="s">
        <v>53</v>
      </c>
      <c r="K16" s="7" t="s">
        <v>51</v>
      </c>
      <c r="L16" s="52" t="s">
        <v>96</v>
      </c>
      <c r="M16" s="52" t="s">
        <v>98</v>
      </c>
      <c r="N16" s="52" t="s">
        <v>97</v>
      </c>
      <c r="O16" s="51" t="s">
        <v>99</v>
      </c>
    </row>
    <row r="17" spans="1:15" s="2" customFormat="1" ht="21.75" customHeight="1" x14ac:dyDescent="0.3">
      <c r="A17" s="3">
        <v>1</v>
      </c>
      <c r="B17" s="4" t="s">
        <v>5</v>
      </c>
      <c r="C17" s="5" t="s">
        <v>6</v>
      </c>
      <c r="D17" s="83" t="s">
        <v>44</v>
      </c>
      <c r="E17" s="9" t="s">
        <v>54</v>
      </c>
      <c r="F17" s="15" t="s">
        <v>37</v>
      </c>
      <c r="G17" s="3">
        <v>4</v>
      </c>
      <c r="H17" s="3">
        <v>45</v>
      </c>
      <c r="I17" s="9">
        <f>G17*3</f>
        <v>12</v>
      </c>
      <c r="J17" s="9">
        <f>G17*H17</f>
        <v>180</v>
      </c>
      <c r="K17" s="9">
        <f>J17</f>
        <v>180</v>
      </c>
      <c r="L17" s="2">
        <f>270-K17</f>
        <v>90</v>
      </c>
      <c r="M17" s="2">
        <f>$M$11-K17</f>
        <v>157.5</v>
      </c>
      <c r="N17" s="2">
        <v>70.099999999999994</v>
      </c>
      <c r="O17" s="53">
        <f>((270/44)*0.2)*36</f>
        <v>44.181818181818187</v>
      </c>
    </row>
    <row r="18" spans="1:15" s="2" customFormat="1" ht="24.9" customHeight="1" x14ac:dyDescent="0.3">
      <c r="A18" s="3">
        <v>2</v>
      </c>
      <c r="B18" s="4" t="s">
        <v>3</v>
      </c>
      <c r="C18" s="5" t="s">
        <v>4</v>
      </c>
      <c r="D18" s="84"/>
      <c r="E18" s="88" t="s">
        <v>56</v>
      </c>
      <c r="F18" s="15" t="s">
        <v>36</v>
      </c>
      <c r="G18" s="3">
        <v>5</v>
      </c>
      <c r="H18" s="3">
        <v>30</v>
      </c>
      <c r="I18" s="9">
        <f t="shared" ref="I18:I20" si="0">G18*2</f>
        <v>10</v>
      </c>
      <c r="J18" s="9">
        <f>G18*H18</f>
        <v>150</v>
      </c>
      <c r="K18" s="12">
        <f>J18</f>
        <v>150</v>
      </c>
      <c r="L18" s="2">
        <f t="shared" ref="L18:L40" si="1">270-K18</f>
        <v>120</v>
      </c>
      <c r="M18" s="2">
        <f t="shared" ref="M18:M40" si="2">$M$11-K18</f>
        <v>187.5</v>
      </c>
      <c r="O18" s="2">
        <f>0.2*270</f>
        <v>54</v>
      </c>
    </row>
    <row r="19" spans="1:15" s="2" customFormat="1" ht="24.9" customHeight="1" x14ac:dyDescent="0.3">
      <c r="A19" s="3">
        <v>3</v>
      </c>
      <c r="B19" s="4" t="s">
        <v>7</v>
      </c>
      <c r="C19" s="5" t="s">
        <v>8</v>
      </c>
      <c r="D19" s="84"/>
      <c r="E19" s="88"/>
      <c r="F19" s="15" t="s">
        <v>36</v>
      </c>
      <c r="G19" s="3">
        <v>6</v>
      </c>
      <c r="H19" s="3">
        <v>30</v>
      </c>
      <c r="I19" s="9">
        <f t="shared" si="0"/>
        <v>12</v>
      </c>
      <c r="J19" s="9">
        <f t="shared" ref="J19:J40" si="3">G19*H19</f>
        <v>180</v>
      </c>
      <c r="K19" s="9">
        <f t="shared" ref="K19:K23" si="4">J19</f>
        <v>180</v>
      </c>
      <c r="L19" s="2">
        <f t="shared" si="1"/>
        <v>90</v>
      </c>
      <c r="M19" s="2">
        <f t="shared" si="2"/>
        <v>157.5</v>
      </c>
      <c r="N19" s="2">
        <v>56.6</v>
      </c>
    </row>
    <row r="20" spans="1:15" s="2" customFormat="1" ht="24.9" customHeight="1" x14ac:dyDescent="0.3">
      <c r="A20" s="3">
        <v>4</v>
      </c>
      <c r="B20" s="4" t="s">
        <v>9</v>
      </c>
      <c r="C20" s="5" t="s">
        <v>10</v>
      </c>
      <c r="D20" s="84"/>
      <c r="E20" s="88"/>
      <c r="F20" s="15" t="s">
        <v>36</v>
      </c>
      <c r="G20" s="3">
        <v>6</v>
      </c>
      <c r="H20" s="3">
        <v>30</v>
      </c>
      <c r="I20" s="9">
        <f t="shared" si="0"/>
        <v>12</v>
      </c>
      <c r="J20" s="9">
        <f t="shared" si="3"/>
        <v>180</v>
      </c>
      <c r="K20" s="9">
        <f t="shared" si="4"/>
        <v>180</v>
      </c>
      <c r="L20" s="2">
        <f t="shared" si="1"/>
        <v>90</v>
      </c>
      <c r="M20" s="2">
        <f t="shared" si="2"/>
        <v>157.5</v>
      </c>
      <c r="N20" s="2">
        <v>99.9</v>
      </c>
    </row>
    <row r="21" spans="1:15" s="2" customFormat="1" ht="24.9" customHeight="1" x14ac:dyDescent="0.3">
      <c r="A21" s="3">
        <v>5</v>
      </c>
      <c r="B21" s="4" t="s">
        <v>11</v>
      </c>
      <c r="C21" s="5" t="s">
        <v>12</v>
      </c>
      <c r="D21" s="85"/>
      <c r="E21" s="88"/>
      <c r="F21" s="15" t="s">
        <v>36</v>
      </c>
      <c r="G21" s="3">
        <v>7</v>
      </c>
      <c r="H21" s="3">
        <v>30</v>
      </c>
      <c r="I21" s="9">
        <v>19</v>
      </c>
      <c r="J21" s="9">
        <f t="shared" si="3"/>
        <v>210</v>
      </c>
      <c r="K21" s="9">
        <f t="shared" si="4"/>
        <v>210</v>
      </c>
      <c r="L21" s="2">
        <f t="shared" si="1"/>
        <v>60</v>
      </c>
      <c r="M21" s="2">
        <f t="shared" si="2"/>
        <v>127.5</v>
      </c>
      <c r="N21" s="2">
        <v>113.3</v>
      </c>
    </row>
    <row r="22" spans="1:15" s="2" customFormat="1" ht="24.9" customHeight="1" x14ac:dyDescent="0.3">
      <c r="A22" s="3">
        <v>6</v>
      </c>
      <c r="B22" s="4" t="s">
        <v>13</v>
      </c>
      <c r="C22" s="5" t="s">
        <v>14</v>
      </c>
      <c r="D22" s="68" t="s">
        <v>45</v>
      </c>
      <c r="E22" s="88"/>
      <c r="F22" s="15" t="s">
        <v>38</v>
      </c>
      <c r="G22" s="3">
        <v>9</v>
      </c>
      <c r="H22" s="3">
        <v>30</v>
      </c>
      <c r="I22" s="9">
        <v>19</v>
      </c>
      <c r="J22" s="9">
        <f t="shared" si="3"/>
        <v>270</v>
      </c>
      <c r="K22" s="9">
        <f t="shared" si="4"/>
        <v>270</v>
      </c>
      <c r="L22" s="2">
        <f t="shared" si="1"/>
        <v>0</v>
      </c>
      <c r="O22" s="53">
        <f>((270/44)*0.2)*6</f>
        <v>7.3636363636363651</v>
      </c>
    </row>
    <row r="23" spans="1:15" s="2" customFormat="1" ht="24.9" customHeight="1" x14ac:dyDescent="0.3">
      <c r="A23" s="3">
        <v>7</v>
      </c>
      <c r="B23" s="4" t="s">
        <v>15</v>
      </c>
      <c r="C23" s="5" t="s">
        <v>16</v>
      </c>
      <c r="D23" s="60"/>
      <c r="E23" s="88"/>
      <c r="F23" s="15" t="s">
        <v>38</v>
      </c>
      <c r="G23" s="3">
        <v>9</v>
      </c>
      <c r="H23" s="3">
        <v>30</v>
      </c>
      <c r="I23" s="9">
        <v>18</v>
      </c>
      <c r="J23" s="9">
        <f t="shared" si="3"/>
        <v>270</v>
      </c>
      <c r="K23" s="9">
        <f t="shared" si="4"/>
        <v>270</v>
      </c>
      <c r="L23" s="2">
        <f t="shared" si="1"/>
        <v>0</v>
      </c>
      <c r="N23" s="2">
        <v>117.9</v>
      </c>
    </row>
    <row r="24" spans="1:15" s="2" customFormat="1" ht="24.9" customHeight="1" x14ac:dyDescent="0.3">
      <c r="A24" s="81">
        <v>8</v>
      </c>
      <c r="B24" s="62" t="s">
        <v>17</v>
      </c>
      <c r="C24" s="65" t="s">
        <v>18</v>
      </c>
      <c r="D24" s="60"/>
      <c r="E24" s="88"/>
      <c r="F24" s="15" t="s">
        <v>38</v>
      </c>
      <c r="G24" s="3">
        <v>3</v>
      </c>
      <c r="H24" s="3">
        <v>30</v>
      </c>
      <c r="I24" s="68">
        <v>20</v>
      </c>
      <c r="J24" s="9">
        <f t="shared" si="3"/>
        <v>90</v>
      </c>
      <c r="K24" s="68">
        <f>J24+J25</f>
        <v>270</v>
      </c>
      <c r="L24" s="2">
        <f t="shared" si="1"/>
        <v>0</v>
      </c>
      <c r="N24" s="2">
        <v>1733</v>
      </c>
    </row>
    <row r="25" spans="1:15" s="2" customFormat="1" ht="24.9" customHeight="1" x14ac:dyDescent="0.3">
      <c r="A25" s="81"/>
      <c r="B25" s="64"/>
      <c r="C25" s="67"/>
      <c r="D25" s="60"/>
      <c r="E25" s="27" t="s">
        <v>55</v>
      </c>
      <c r="F25" s="15" t="s">
        <v>47</v>
      </c>
      <c r="G25" s="3">
        <v>6</v>
      </c>
      <c r="H25" s="3">
        <v>30</v>
      </c>
      <c r="I25" s="61"/>
      <c r="J25" s="9">
        <f t="shared" si="3"/>
        <v>180</v>
      </c>
      <c r="K25" s="61"/>
      <c r="L25" s="2">
        <f t="shared" si="1"/>
        <v>270</v>
      </c>
      <c r="N25" s="2">
        <v>57.6</v>
      </c>
    </row>
    <row r="26" spans="1:15" s="2" customFormat="1" ht="24.9" customHeight="1" x14ac:dyDescent="0.3">
      <c r="A26" s="68">
        <v>9</v>
      </c>
      <c r="B26" s="62" t="s">
        <v>78</v>
      </c>
      <c r="C26" s="65" t="s">
        <v>79</v>
      </c>
      <c r="D26" s="60" t="s">
        <v>45</v>
      </c>
      <c r="E26" s="26" t="s">
        <v>55</v>
      </c>
      <c r="F26" s="15" t="s">
        <v>82</v>
      </c>
      <c r="G26" s="24">
        <v>2</v>
      </c>
      <c r="H26" s="24">
        <v>30</v>
      </c>
      <c r="I26" s="68">
        <v>20</v>
      </c>
      <c r="J26" s="24">
        <f t="shared" si="3"/>
        <v>60</v>
      </c>
      <c r="K26" s="68">
        <v>240</v>
      </c>
      <c r="L26" s="2">
        <f t="shared" si="1"/>
        <v>30</v>
      </c>
      <c r="O26" s="2">
        <f>270*0.2</f>
        <v>54</v>
      </c>
    </row>
    <row r="27" spans="1:15" s="2" customFormat="1" ht="24.9" customHeight="1" x14ac:dyDescent="0.3">
      <c r="A27" s="60"/>
      <c r="B27" s="63"/>
      <c r="C27" s="66"/>
      <c r="D27" s="60"/>
      <c r="E27" s="24" t="s">
        <v>58</v>
      </c>
      <c r="F27" s="15" t="s">
        <v>82</v>
      </c>
      <c r="G27" s="24">
        <v>2</v>
      </c>
      <c r="H27" s="24">
        <v>30</v>
      </c>
      <c r="I27" s="60"/>
      <c r="J27" s="24">
        <f t="shared" si="3"/>
        <v>60</v>
      </c>
      <c r="K27" s="60"/>
      <c r="L27" s="2">
        <f t="shared" si="1"/>
        <v>270</v>
      </c>
    </row>
    <row r="28" spans="1:15" s="2" customFormat="1" ht="24.9" customHeight="1" x14ac:dyDescent="0.3">
      <c r="A28" s="61"/>
      <c r="B28" s="64"/>
      <c r="C28" s="67"/>
      <c r="D28" s="61"/>
      <c r="E28" s="69" t="s">
        <v>85</v>
      </c>
      <c r="F28" s="70"/>
      <c r="G28" s="70"/>
      <c r="H28" s="71"/>
      <c r="I28" s="61"/>
      <c r="J28" s="24">
        <v>120</v>
      </c>
      <c r="K28" s="61"/>
      <c r="L28" s="2">
        <f t="shared" si="1"/>
        <v>270</v>
      </c>
    </row>
    <row r="29" spans="1:15" s="2" customFormat="1" ht="24.9" customHeight="1" x14ac:dyDescent="0.3">
      <c r="A29" s="3">
        <v>10</v>
      </c>
      <c r="B29" s="4" t="s">
        <v>21</v>
      </c>
      <c r="C29" s="5" t="s">
        <v>22</v>
      </c>
      <c r="D29" s="83" t="s">
        <v>46</v>
      </c>
      <c r="E29" s="25" t="s">
        <v>58</v>
      </c>
      <c r="F29" s="15" t="s">
        <v>39</v>
      </c>
      <c r="G29" s="3">
        <v>5</v>
      </c>
      <c r="H29" s="3">
        <v>45</v>
      </c>
      <c r="I29" s="9">
        <v>15</v>
      </c>
      <c r="J29" s="9">
        <f>G29*H29</f>
        <v>225</v>
      </c>
      <c r="K29" s="9">
        <f>J29</f>
        <v>225</v>
      </c>
      <c r="L29" s="2">
        <f t="shared" si="1"/>
        <v>45</v>
      </c>
      <c r="M29" s="2">
        <f t="shared" si="2"/>
        <v>112.5</v>
      </c>
      <c r="O29" s="53">
        <f>((270/44)*0.2)*36</f>
        <v>44.181818181818187</v>
      </c>
    </row>
    <row r="30" spans="1:15" s="2" customFormat="1" ht="24.9" customHeight="1" x14ac:dyDescent="0.3">
      <c r="A30" s="81">
        <v>11</v>
      </c>
      <c r="B30" s="86" t="s">
        <v>19</v>
      </c>
      <c r="C30" s="87" t="s">
        <v>20</v>
      </c>
      <c r="D30" s="84"/>
      <c r="E30" s="13" t="s">
        <v>55</v>
      </c>
      <c r="F30" s="15" t="s">
        <v>40</v>
      </c>
      <c r="G30" s="3">
        <v>1</v>
      </c>
      <c r="H30" s="3">
        <v>75</v>
      </c>
      <c r="I30" s="68">
        <v>11</v>
      </c>
      <c r="J30" s="9">
        <f t="shared" si="3"/>
        <v>75</v>
      </c>
      <c r="K30" s="81">
        <f>J30+J31</f>
        <v>165</v>
      </c>
      <c r="L30" s="2">
        <f t="shared" si="1"/>
        <v>105</v>
      </c>
      <c r="M30" s="2">
        <f t="shared" si="2"/>
        <v>172.5</v>
      </c>
      <c r="N30" s="2">
        <v>40.700000000000003</v>
      </c>
      <c r="O30" s="53">
        <f>((270/44)*0.2)*8</f>
        <v>9.8181818181818201</v>
      </c>
    </row>
    <row r="31" spans="1:15" s="2" customFormat="1" ht="24.9" customHeight="1" x14ac:dyDescent="0.3">
      <c r="A31" s="81"/>
      <c r="B31" s="86"/>
      <c r="C31" s="87"/>
      <c r="D31" s="84"/>
      <c r="E31" s="13" t="s">
        <v>57</v>
      </c>
      <c r="F31" s="16" t="s">
        <v>42</v>
      </c>
      <c r="G31" s="3">
        <v>1</v>
      </c>
      <c r="H31" s="3">
        <v>90</v>
      </c>
      <c r="I31" s="61"/>
      <c r="J31" s="9">
        <f t="shared" si="3"/>
        <v>90</v>
      </c>
      <c r="K31" s="81"/>
      <c r="M31" s="2">
        <f t="shared" si="2"/>
        <v>337.5</v>
      </c>
    </row>
    <row r="32" spans="1:15" s="2" customFormat="1" ht="24.9" customHeight="1" x14ac:dyDescent="0.3">
      <c r="A32" s="3">
        <v>12</v>
      </c>
      <c r="B32" s="4" t="s">
        <v>23</v>
      </c>
      <c r="C32" s="5" t="s">
        <v>24</v>
      </c>
      <c r="D32" s="84"/>
      <c r="E32" s="13" t="s">
        <v>55</v>
      </c>
      <c r="F32" s="15" t="s">
        <v>40</v>
      </c>
      <c r="G32" s="3">
        <v>3</v>
      </c>
      <c r="H32" s="3">
        <v>75</v>
      </c>
      <c r="I32" s="9">
        <v>15</v>
      </c>
      <c r="J32" s="9">
        <f t="shared" si="3"/>
        <v>225</v>
      </c>
      <c r="K32" s="9">
        <f>J32</f>
        <v>225</v>
      </c>
      <c r="L32" s="2">
        <f t="shared" si="1"/>
        <v>45</v>
      </c>
      <c r="M32" s="2">
        <f t="shared" si="2"/>
        <v>112.5</v>
      </c>
    </row>
    <row r="33" spans="1:15" s="2" customFormat="1" ht="24.9" customHeight="1" x14ac:dyDescent="0.3">
      <c r="A33" s="81">
        <v>13</v>
      </c>
      <c r="B33" s="86" t="s">
        <v>11</v>
      </c>
      <c r="C33" s="87" t="s">
        <v>25</v>
      </c>
      <c r="D33" s="84"/>
      <c r="E33" s="9" t="s">
        <v>56</v>
      </c>
      <c r="F33" s="15" t="s">
        <v>43</v>
      </c>
      <c r="G33" s="3">
        <v>2</v>
      </c>
      <c r="H33" s="3">
        <v>30</v>
      </c>
      <c r="I33" s="68">
        <v>9</v>
      </c>
      <c r="J33" s="9">
        <f t="shared" si="3"/>
        <v>60</v>
      </c>
      <c r="K33" s="81">
        <f>J33+J34</f>
        <v>135</v>
      </c>
      <c r="L33" s="2">
        <f t="shared" si="1"/>
        <v>135</v>
      </c>
      <c r="M33" s="2">
        <f t="shared" si="2"/>
        <v>202.5</v>
      </c>
      <c r="N33" s="2">
        <v>19.5</v>
      </c>
    </row>
    <row r="34" spans="1:15" s="2" customFormat="1" ht="24.9" customHeight="1" x14ac:dyDescent="0.3">
      <c r="A34" s="81"/>
      <c r="B34" s="86"/>
      <c r="C34" s="87"/>
      <c r="D34" s="84"/>
      <c r="E34" s="83" t="s">
        <v>55</v>
      </c>
      <c r="F34" s="15" t="s">
        <v>40</v>
      </c>
      <c r="G34" s="3">
        <v>1</v>
      </c>
      <c r="H34" s="3">
        <v>75</v>
      </c>
      <c r="I34" s="61"/>
      <c r="J34" s="9">
        <f t="shared" si="3"/>
        <v>75</v>
      </c>
      <c r="K34" s="81"/>
      <c r="M34" s="2">
        <f t="shared" si="2"/>
        <v>337.5</v>
      </c>
    </row>
    <row r="35" spans="1:15" s="2" customFormat="1" ht="24.9" customHeight="1" x14ac:dyDescent="0.3">
      <c r="A35" s="81">
        <v>14</v>
      </c>
      <c r="B35" s="86" t="s">
        <v>26</v>
      </c>
      <c r="C35" s="87" t="s">
        <v>27</v>
      </c>
      <c r="D35" s="84"/>
      <c r="E35" s="84"/>
      <c r="F35" s="15" t="s">
        <v>40</v>
      </c>
      <c r="G35" s="3">
        <v>1</v>
      </c>
      <c r="H35" s="3">
        <v>75</v>
      </c>
      <c r="I35" s="68">
        <v>10</v>
      </c>
      <c r="J35" s="9">
        <f t="shared" si="3"/>
        <v>75</v>
      </c>
      <c r="K35" s="81">
        <f>J35+J36</f>
        <v>165</v>
      </c>
      <c r="L35" s="2">
        <f t="shared" si="1"/>
        <v>105</v>
      </c>
      <c r="M35" s="2">
        <f t="shared" si="2"/>
        <v>172.5</v>
      </c>
      <c r="O35" s="2">
        <f>0.2*270</f>
        <v>54</v>
      </c>
    </row>
    <row r="36" spans="1:15" s="2" customFormat="1" ht="24.9" customHeight="1" x14ac:dyDescent="0.3">
      <c r="A36" s="81"/>
      <c r="B36" s="86"/>
      <c r="C36" s="87"/>
      <c r="D36" s="85"/>
      <c r="E36" s="13" t="s">
        <v>57</v>
      </c>
      <c r="F36" s="16" t="s">
        <v>42</v>
      </c>
      <c r="G36" s="3">
        <v>1</v>
      </c>
      <c r="H36" s="3">
        <v>90</v>
      </c>
      <c r="I36" s="61"/>
      <c r="J36" s="9">
        <f t="shared" si="3"/>
        <v>90</v>
      </c>
      <c r="K36" s="81"/>
      <c r="M36" s="2">
        <f t="shared" si="2"/>
        <v>337.5</v>
      </c>
    </row>
    <row r="37" spans="1:15" s="2" customFormat="1" ht="24.9" customHeight="1" x14ac:dyDescent="0.3">
      <c r="A37" s="3">
        <v>15</v>
      </c>
      <c r="B37" s="4" t="s">
        <v>34</v>
      </c>
      <c r="C37" s="5" t="s">
        <v>6</v>
      </c>
      <c r="D37" s="81" t="s">
        <v>41</v>
      </c>
      <c r="E37" s="13" t="s">
        <v>56</v>
      </c>
      <c r="F37" s="15" t="s">
        <v>36</v>
      </c>
      <c r="G37" s="3">
        <v>5</v>
      </c>
      <c r="H37" s="3">
        <v>30</v>
      </c>
      <c r="I37" s="9">
        <f t="shared" ref="I37:I40" si="5">G37*2</f>
        <v>10</v>
      </c>
      <c r="J37" s="9">
        <f>G37*H37</f>
        <v>150</v>
      </c>
      <c r="K37" s="12">
        <f>J37</f>
        <v>150</v>
      </c>
      <c r="L37" s="2">
        <f t="shared" si="1"/>
        <v>120</v>
      </c>
      <c r="M37" s="2">
        <f t="shared" si="2"/>
        <v>187.5</v>
      </c>
    </row>
    <row r="38" spans="1:15" s="2" customFormat="1" ht="24.9" customHeight="1" x14ac:dyDescent="0.3">
      <c r="A38" s="3">
        <v>16</v>
      </c>
      <c r="B38" s="4" t="s">
        <v>28</v>
      </c>
      <c r="C38" s="5" t="s">
        <v>29</v>
      </c>
      <c r="D38" s="81"/>
      <c r="E38" s="81" t="s">
        <v>54</v>
      </c>
      <c r="F38" s="15" t="s">
        <v>41</v>
      </c>
      <c r="G38" s="3">
        <v>4</v>
      </c>
      <c r="H38" s="3">
        <v>30</v>
      </c>
      <c r="I38" s="9">
        <f t="shared" si="5"/>
        <v>8</v>
      </c>
      <c r="J38" s="9">
        <f t="shared" si="3"/>
        <v>120</v>
      </c>
      <c r="K38" s="9">
        <f t="shared" ref="K38:K40" si="6">J38</f>
        <v>120</v>
      </c>
      <c r="L38" s="2">
        <f t="shared" si="1"/>
        <v>150</v>
      </c>
      <c r="M38" s="2">
        <f t="shared" si="2"/>
        <v>217.5</v>
      </c>
      <c r="N38" s="2">
        <v>122.6</v>
      </c>
      <c r="O38" s="53">
        <f>((270/44)*0.2)*8</f>
        <v>9.8181818181818201</v>
      </c>
    </row>
    <row r="39" spans="1:15" s="2" customFormat="1" ht="24.9" customHeight="1" x14ac:dyDescent="0.3">
      <c r="A39" s="3">
        <v>17</v>
      </c>
      <c r="B39" s="4" t="s">
        <v>30</v>
      </c>
      <c r="C39" s="5" t="s">
        <v>31</v>
      </c>
      <c r="D39" s="81"/>
      <c r="E39" s="81"/>
      <c r="F39" s="15" t="s">
        <v>41</v>
      </c>
      <c r="G39" s="3">
        <v>5</v>
      </c>
      <c r="H39" s="3">
        <v>30</v>
      </c>
      <c r="I39" s="9">
        <f t="shared" si="5"/>
        <v>10</v>
      </c>
      <c r="J39" s="9">
        <f t="shared" si="3"/>
        <v>150</v>
      </c>
      <c r="K39" s="9">
        <f t="shared" si="6"/>
        <v>150</v>
      </c>
      <c r="L39" s="2">
        <f t="shared" si="1"/>
        <v>120</v>
      </c>
      <c r="M39" s="2">
        <f t="shared" si="2"/>
        <v>187.5</v>
      </c>
      <c r="N39" s="2">
        <v>192.7</v>
      </c>
    </row>
    <row r="40" spans="1:15" s="2" customFormat="1" ht="24.9" customHeight="1" x14ac:dyDescent="0.3">
      <c r="A40" s="3">
        <v>18</v>
      </c>
      <c r="B40" s="4" t="s">
        <v>32</v>
      </c>
      <c r="C40" s="5" t="s">
        <v>33</v>
      </c>
      <c r="D40" s="81"/>
      <c r="E40" s="81"/>
      <c r="F40" s="15" t="s">
        <v>41</v>
      </c>
      <c r="G40" s="3">
        <v>4</v>
      </c>
      <c r="H40" s="3">
        <v>30</v>
      </c>
      <c r="I40" s="9">
        <f t="shared" si="5"/>
        <v>8</v>
      </c>
      <c r="J40" s="9">
        <f t="shared" si="3"/>
        <v>120</v>
      </c>
      <c r="K40" s="9">
        <f t="shared" si="6"/>
        <v>120</v>
      </c>
      <c r="L40" s="2">
        <f t="shared" si="1"/>
        <v>150</v>
      </c>
      <c r="M40" s="2">
        <f t="shared" si="2"/>
        <v>217.5</v>
      </c>
      <c r="N40" s="2">
        <v>115.7</v>
      </c>
    </row>
    <row r="42" spans="1:15" x14ac:dyDescent="0.3">
      <c r="B42" s="28" t="s">
        <v>71</v>
      </c>
    </row>
    <row r="43" spans="1:15" x14ac:dyDescent="0.3">
      <c r="B43" s="28" t="s">
        <v>72</v>
      </c>
    </row>
    <row r="44" spans="1:15" x14ac:dyDescent="0.3">
      <c r="B44" s="28" t="s">
        <v>73</v>
      </c>
    </row>
    <row r="45" spans="1:15" x14ac:dyDescent="0.3">
      <c r="B45" s="28" t="s">
        <v>74</v>
      </c>
    </row>
    <row r="46" spans="1:15" x14ac:dyDescent="0.3">
      <c r="B46" s="28" t="s">
        <v>75</v>
      </c>
    </row>
    <row r="47" spans="1:15" x14ac:dyDescent="0.3">
      <c r="B47" s="28" t="s">
        <v>86</v>
      </c>
    </row>
  </sheetData>
  <mergeCells count="53">
    <mergeCell ref="K26:K28"/>
    <mergeCell ref="A30:A31"/>
    <mergeCell ref="A33:A34"/>
    <mergeCell ref="K24:K25"/>
    <mergeCell ref="A35:A36"/>
    <mergeCell ref="B35:B36"/>
    <mergeCell ref="C33:C34"/>
    <mergeCell ref="B33:B34"/>
    <mergeCell ref="K33:K34"/>
    <mergeCell ref="K30:K31"/>
    <mergeCell ref="D22:D25"/>
    <mergeCell ref="K35:K36"/>
    <mergeCell ref="C35:C36"/>
    <mergeCell ref="E18:E24"/>
    <mergeCell ref="E34:E35"/>
    <mergeCell ref="D29:D36"/>
    <mergeCell ref="D9:J9"/>
    <mergeCell ref="D10:J10"/>
    <mergeCell ref="D37:D40"/>
    <mergeCell ref="B16:C16"/>
    <mergeCell ref="C24:C25"/>
    <mergeCell ref="B24:B25"/>
    <mergeCell ref="D17:D21"/>
    <mergeCell ref="E38:E40"/>
    <mergeCell ref="B30:B31"/>
    <mergeCell ref="C30:C31"/>
    <mergeCell ref="I24:I25"/>
    <mergeCell ref="I35:I36"/>
    <mergeCell ref="I33:I34"/>
    <mergeCell ref="I26:I28"/>
    <mergeCell ref="I30:I31"/>
    <mergeCell ref="A4:C5"/>
    <mergeCell ref="A6:C7"/>
    <mergeCell ref="A8:C8"/>
    <mergeCell ref="D6:J6"/>
    <mergeCell ref="D7:J7"/>
    <mergeCell ref="D8:J8"/>
    <mergeCell ref="K2:K12"/>
    <mergeCell ref="A12:I12"/>
    <mergeCell ref="D26:D28"/>
    <mergeCell ref="B26:B28"/>
    <mergeCell ref="C26:C28"/>
    <mergeCell ref="A26:A28"/>
    <mergeCell ref="E28:H28"/>
    <mergeCell ref="D3:J3"/>
    <mergeCell ref="A2:C3"/>
    <mergeCell ref="D11:J11"/>
    <mergeCell ref="A9:C11"/>
    <mergeCell ref="A14:K14"/>
    <mergeCell ref="D2:J2"/>
    <mergeCell ref="D4:J4"/>
    <mergeCell ref="D5:J5"/>
    <mergeCell ref="A24:A25"/>
  </mergeCells>
  <pageMargins left="0.47" right="0.19685039370078741" top="0.18" bottom="0.15" header="0.11811023622047245" footer="0.15748031496062992"/>
  <pageSetup paperSize="9" orientation="landscape" horizontalDpi="0" verticalDpi="0" r:id="rId1"/>
  <ignoredErrors>
    <ignoredError sqref="I1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opLeftCell="C24" zoomScale="130" zoomScaleNormal="130" workbookViewId="0">
      <selection activeCell="G24" sqref="G24"/>
    </sheetView>
  </sheetViews>
  <sheetFormatPr defaultRowHeight="16.8" x14ac:dyDescent="0.3"/>
  <cols>
    <col min="1" max="1" width="4.1796875" customWidth="1"/>
    <col min="2" max="2" width="16.54296875" customWidth="1"/>
    <col min="3" max="3" width="9.81640625" customWidth="1"/>
    <col min="4" max="4" width="11.453125" customWidth="1"/>
    <col min="5" max="5" width="12.6328125" customWidth="1"/>
    <col min="6" max="6" width="18.1796875" customWidth="1"/>
    <col min="7" max="7" width="8.54296875" customWidth="1"/>
    <col min="8" max="8" width="10.08984375" customWidth="1"/>
    <col min="9" max="9" width="17.453125" hidden="1" customWidth="1"/>
    <col min="10" max="10" width="8.90625" hidden="1" customWidth="1"/>
    <col min="11" max="13" width="8.90625" customWidth="1"/>
    <col min="14" max="14" width="12.1796875" customWidth="1"/>
  </cols>
  <sheetData>
    <row r="1" spans="1:15" s="1" customFormat="1" ht="6" customHeight="1" x14ac:dyDescent="0.4"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5" s="1" customFormat="1" ht="24" customHeight="1" x14ac:dyDescent="0.4">
      <c r="A2" s="79" t="s">
        <v>59</v>
      </c>
      <c r="B2" s="79"/>
      <c r="C2" s="79"/>
      <c r="D2" s="72" t="s">
        <v>91</v>
      </c>
      <c r="E2" s="72"/>
      <c r="F2" s="72"/>
      <c r="G2" s="72"/>
      <c r="H2" s="72"/>
      <c r="I2" s="72"/>
      <c r="J2" s="72"/>
      <c r="K2" s="46"/>
      <c r="L2" s="46"/>
      <c r="M2" s="46"/>
      <c r="N2" s="89" t="s">
        <v>95</v>
      </c>
    </row>
    <row r="3" spans="1:15" s="1" customFormat="1" ht="24" customHeight="1" x14ac:dyDescent="0.4">
      <c r="A3" s="79"/>
      <c r="B3" s="79"/>
      <c r="C3" s="79"/>
      <c r="D3" s="72" t="s">
        <v>92</v>
      </c>
      <c r="E3" s="72"/>
      <c r="F3" s="72"/>
      <c r="G3" s="72"/>
      <c r="H3" s="72"/>
      <c r="I3" s="72"/>
      <c r="J3" s="72"/>
      <c r="K3" s="46"/>
      <c r="L3" s="46"/>
      <c r="M3" s="46"/>
      <c r="N3" s="89"/>
    </row>
    <row r="4" spans="1:15" s="1" customFormat="1" ht="24" customHeight="1" x14ac:dyDescent="0.4">
      <c r="A4" s="79" t="s">
        <v>60</v>
      </c>
      <c r="B4" s="79"/>
      <c r="C4" s="79"/>
      <c r="D4" s="72" t="s">
        <v>87</v>
      </c>
      <c r="E4" s="72"/>
      <c r="F4" s="72"/>
      <c r="G4" s="72"/>
      <c r="H4" s="72"/>
      <c r="I4" s="72"/>
      <c r="J4" s="72"/>
      <c r="K4" s="46"/>
      <c r="L4" s="46"/>
      <c r="M4" s="46"/>
      <c r="N4" s="89"/>
    </row>
    <row r="5" spans="1:15" s="1" customFormat="1" ht="24" customHeight="1" x14ac:dyDescent="0.4">
      <c r="A5" s="79"/>
      <c r="B5" s="79"/>
      <c r="C5" s="79"/>
      <c r="D5" s="72" t="s">
        <v>88</v>
      </c>
      <c r="E5" s="72"/>
      <c r="F5" s="72"/>
      <c r="G5" s="72"/>
      <c r="H5" s="72"/>
      <c r="I5" s="72"/>
      <c r="J5" s="72"/>
      <c r="K5" s="46"/>
      <c r="L5" s="46"/>
      <c r="M5" s="46"/>
      <c r="N5" s="89"/>
    </row>
    <row r="6" spans="1:15" s="1" customFormat="1" ht="24" customHeight="1" x14ac:dyDescent="0.4">
      <c r="A6" s="79"/>
      <c r="B6" s="79"/>
      <c r="C6" s="79"/>
      <c r="D6" s="72" t="s">
        <v>89</v>
      </c>
      <c r="E6" s="72"/>
      <c r="F6" s="72"/>
      <c r="G6" s="72"/>
      <c r="H6" s="72"/>
      <c r="I6" s="72"/>
      <c r="J6" s="72"/>
      <c r="K6" s="46"/>
      <c r="L6" s="46"/>
      <c r="M6" s="46"/>
      <c r="N6" s="89"/>
      <c r="O6" s="1">
        <f>3000-(60+570)</f>
        <v>2370</v>
      </c>
    </row>
    <row r="7" spans="1:15" s="1" customFormat="1" ht="24" customHeight="1" x14ac:dyDescent="0.4">
      <c r="A7" s="72" t="s">
        <v>62</v>
      </c>
      <c r="B7" s="72"/>
      <c r="C7" s="72"/>
      <c r="D7" s="72" t="s">
        <v>90</v>
      </c>
      <c r="E7" s="72"/>
      <c r="F7" s="72"/>
      <c r="G7" s="72"/>
      <c r="H7" s="72"/>
      <c r="I7" s="72"/>
      <c r="J7" s="72"/>
      <c r="K7" s="46"/>
      <c r="L7" s="46"/>
      <c r="M7" s="46"/>
      <c r="N7" s="89"/>
    </row>
    <row r="8" spans="1:15" s="1" customFormat="1" ht="7.5" customHeight="1" x14ac:dyDescent="0.4">
      <c r="A8" s="18"/>
      <c r="B8" s="18"/>
      <c r="C8" s="18"/>
      <c r="D8" s="30"/>
      <c r="E8" s="30"/>
      <c r="F8" s="30"/>
      <c r="G8" s="30"/>
      <c r="H8" s="30"/>
      <c r="I8" s="30"/>
      <c r="J8" s="30"/>
      <c r="K8" s="48"/>
      <c r="L8" s="48"/>
      <c r="M8" s="48"/>
      <c r="N8" s="22"/>
    </row>
    <row r="9" spans="1:15" s="1" customFormat="1" ht="42" customHeight="1" x14ac:dyDescent="0.4">
      <c r="A9" s="80" t="s">
        <v>50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21"/>
    </row>
    <row r="10" spans="1:15" s="1" customFormat="1" ht="9.75" customHeight="1" x14ac:dyDescent="0.4">
      <c r="A10" s="17"/>
      <c r="B10" s="17"/>
      <c r="C10" s="17"/>
      <c r="D10" s="31"/>
      <c r="E10" s="31"/>
      <c r="F10" s="31"/>
      <c r="G10" s="31"/>
      <c r="H10" s="31"/>
      <c r="I10" s="31"/>
      <c r="J10" s="31"/>
      <c r="K10" s="49"/>
      <c r="L10" s="49"/>
      <c r="M10" s="49"/>
      <c r="N10" s="14"/>
    </row>
    <row r="11" spans="1:15" s="8" customFormat="1" ht="64.8" customHeight="1" x14ac:dyDescent="0.3">
      <c r="A11" s="33" t="s">
        <v>0</v>
      </c>
      <c r="B11" s="82" t="s">
        <v>2</v>
      </c>
      <c r="C11" s="82"/>
      <c r="D11" s="33" t="s">
        <v>1</v>
      </c>
      <c r="E11" s="33" t="s">
        <v>48</v>
      </c>
      <c r="F11" s="33" t="s">
        <v>35</v>
      </c>
      <c r="G11" s="7" t="s">
        <v>52</v>
      </c>
      <c r="H11" s="7" t="s">
        <v>69</v>
      </c>
      <c r="I11" s="7" t="s">
        <v>49</v>
      </c>
      <c r="J11" s="7" t="s">
        <v>53</v>
      </c>
      <c r="K11" s="7" t="s">
        <v>100</v>
      </c>
      <c r="L11" s="7" t="s">
        <v>93</v>
      </c>
      <c r="M11" s="7" t="s">
        <v>94</v>
      </c>
      <c r="N11" s="7" t="s">
        <v>51</v>
      </c>
    </row>
    <row r="12" spans="1:15" s="2" customFormat="1" ht="21.75" customHeight="1" x14ac:dyDescent="0.3">
      <c r="A12" s="32">
        <v>1</v>
      </c>
      <c r="B12" s="35" t="s">
        <v>5</v>
      </c>
      <c r="C12" s="36" t="s">
        <v>6</v>
      </c>
      <c r="D12" s="83" t="s">
        <v>44</v>
      </c>
      <c r="E12" s="32"/>
      <c r="F12" s="15" t="s">
        <v>37</v>
      </c>
      <c r="G12" s="32">
        <v>4</v>
      </c>
      <c r="H12" s="32">
        <v>45</v>
      </c>
      <c r="I12" s="32">
        <f>G12*3</f>
        <v>12</v>
      </c>
      <c r="J12" s="32">
        <f>G12*H12</f>
        <v>180</v>
      </c>
      <c r="K12" s="38">
        <v>44</v>
      </c>
      <c r="L12" s="38">
        <f>J12</f>
        <v>180</v>
      </c>
      <c r="M12" s="38">
        <f>G12*H12</f>
        <v>180</v>
      </c>
      <c r="N12" s="32">
        <f>L12+M12</f>
        <v>360</v>
      </c>
      <c r="O12" s="101">
        <f>N12+4+K12</f>
        <v>408</v>
      </c>
    </row>
    <row r="13" spans="1:15" s="2" customFormat="1" ht="21.75" customHeight="1" x14ac:dyDescent="0.3">
      <c r="A13" s="38"/>
      <c r="B13" s="62" t="s">
        <v>3</v>
      </c>
      <c r="C13" s="65" t="s">
        <v>4</v>
      </c>
      <c r="D13" s="84"/>
      <c r="E13" s="38"/>
      <c r="F13" s="15" t="s">
        <v>36</v>
      </c>
      <c r="G13" s="100">
        <v>1</v>
      </c>
      <c r="H13" s="38">
        <v>30</v>
      </c>
      <c r="I13" s="38"/>
      <c r="J13" s="38"/>
      <c r="K13" s="38"/>
      <c r="L13" s="38"/>
      <c r="M13" s="38">
        <f>G13*H13</f>
        <v>30</v>
      </c>
      <c r="N13" s="38"/>
    </row>
    <row r="14" spans="1:15" s="2" customFormat="1" ht="24.9" customHeight="1" x14ac:dyDescent="0.3">
      <c r="A14" s="32">
        <v>2</v>
      </c>
      <c r="B14" s="64"/>
      <c r="C14" s="67"/>
      <c r="D14" s="84"/>
      <c r="E14" s="88" t="s">
        <v>56</v>
      </c>
      <c r="F14" s="15" t="s">
        <v>37</v>
      </c>
      <c r="G14" s="38">
        <v>3</v>
      </c>
      <c r="H14" s="38">
        <v>45</v>
      </c>
      <c r="I14" s="32">
        <f t="shared" ref="I14:I16" si="0">G14*2</f>
        <v>6</v>
      </c>
      <c r="J14" s="32">
        <f>G14*H14</f>
        <v>135</v>
      </c>
      <c r="K14" s="38">
        <v>54</v>
      </c>
      <c r="L14" s="12">
        <v>150</v>
      </c>
      <c r="M14" s="38">
        <f t="shared" ref="M14:M33" si="1">G14*H14</f>
        <v>135</v>
      </c>
      <c r="N14" s="38">
        <f>L14+M14+M13</f>
        <v>315</v>
      </c>
      <c r="O14" s="101">
        <f>N14+K14</f>
        <v>369</v>
      </c>
    </row>
    <row r="15" spans="1:15" s="2" customFormat="1" ht="24.9" customHeight="1" x14ac:dyDescent="0.3">
      <c r="A15" s="32">
        <v>3</v>
      </c>
      <c r="B15" s="35" t="s">
        <v>7</v>
      </c>
      <c r="C15" s="36" t="s">
        <v>8</v>
      </c>
      <c r="D15" s="84"/>
      <c r="E15" s="88"/>
      <c r="F15" s="15" t="s">
        <v>37</v>
      </c>
      <c r="G15" s="38">
        <v>4</v>
      </c>
      <c r="H15" s="38">
        <v>45</v>
      </c>
      <c r="I15" s="32">
        <f t="shared" si="0"/>
        <v>8</v>
      </c>
      <c r="J15" s="32">
        <f t="shared" ref="J15:J33" si="2">G15*H15</f>
        <v>180</v>
      </c>
      <c r="K15" s="38">
        <v>-10</v>
      </c>
      <c r="L15" s="38">
        <f>J15</f>
        <v>180</v>
      </c>
      <c r="M15" s="38">
        <f t="shared" si="1"/>
        <v>180</v>
      </c>
      <c r="N15" s="38">
        <f>L15+M15</f>
        <v>360</v>
      </c>
      <c r="O15" s="2">
        <f>N15+K15</f>
        <v>350</v>
      </c>
    </row>
    <row r="16" spans="1:15" s="2" customFormat="1" ht="24.9" customHeight="1" x14ac:dyDescent="0.3">
      <c r="A16" s="32">
        <v>4</v>
      </c>
      <c r="B16" s="35" t="s">
        <v>9</v>
      </c>
      <c r="C16" s="36" t="s">
        <v>10</v>
      </c>
      <c r="D16" s="84"/>
      <c r="E16" s="88"/>
      <c r="F16" s="15" t="s">
        <v>37</v>
      </c>
      <c r="G16" s="38">
        <v>4</v>
      </c>
      <c r="H16" s="38">
        <v>45</v>
      </c>
      <c r="I16" s="32">
        <f t="shared" si="0"/>
        <v>8</v>
      </c>
      <c r="J16" s="32">
        <f t="shared" si="2"/>
        <v>180</v>
      </c>
      <c r="K16" s="38"/>
      <c r="L16" s="38">
        <f>J16</f>
        <v>180</v>
      </c>
      <c r="M16" s="38">
        <f t="shared" si="1"/>
        <v>180</v>
      </c>
      <c r="N16" s="38">
        <f t="shared" ref="N16:N33" si="3">L16+M16</f>
        <v>360</v>
      </c>
      <c r="O16" s="2">
        <f>N16</f>
        <v>360</v>
      </c>
    </row>
    <row r="17" spans="1:15" s="2" customFormat="1" ht="24.9" customHeight="1" x14ac:dyDescent="0.3">
      <c r="A17" s="32">
        <v>5</v>
      </c>
      <c r="B17" s="35" t="s">
        <v>11</v>
      </c>
      <c r="C17" s="36" t="s">
        <v>12</v>
      </c>
      <c r="D17" s="85"/>
      <c r="E17" s="88"/>
      <c r="F17" s="15" t="s">
        <v>37</v>
      </c>
      <c r="G17" s="38">
        <v>3</v>
      </c>
      <c r="H17" s="38">
        <v>45</v>
      </c>
      <c r="I17" s="32">
        <v>19</v>
      </c>
      <c r="J17" s="32">
        <f t="shared" si="2"/>
        <v>135</v>
      </c>
      <c r="K17" s="38"/>
      <c r="L17" s="38">
        <v>210</v>
      </c>
      <c r="M17" s="38">
        <f t="shared" si="1"/>
        <v>135</v>
      </c>
      <c r="N17" s="38">
        <f t="shared" si="3"/>
        <v>345</v>
      </c>
      <c r="O17" s="2">
        <f t="shared" ref="O17:O26" si="4">N17</f>
        <v>345</v>
      </c>
    </row>
    <row r="18" spans="1:15" s="2" customFormat="1" ht="24.9" hidden="1" customHeight="1" x14ac:dyDescent="0.3">
      <c r="A18" s="32">
        <v>6</v>
      </c>
      <c r="B18" s="35" t="s">
        <v>13</v>
      </c>
      <c r="C18" s="36" t="s">
        <v>14</v>
      </c>
      <c r="D18" s="68" t="s">
        <v>45</v>
      </c>
      <c r="E18" s="88"/>
      <c r="F18" s="15" t="s">
        <v>38</v>
      </c>
      <c r="G18" s="32"/>
      <c r="H18" s="32">
        <v>30</v>
      </c>
      <c r="I18" s="32">
        <v>19</v>
      </c>
      <c r="J18" s="32">
        <f t="shared" si="2"/>
        <v>0</v>
      </c>
      <c r="K18" s="38"/>
      <c r="L18" s="38">
        <v>270</v>
      </c>
      <c r="M18" s="38">
        <f t="shared" si="1"/>
        <v>0</v>
      </c>
      <c r="N18" s="38">
        <f t="shared" si="3"/>
        <v>270</v>
      </c>
      <c r="O18" s="2">
        <f t="shared" si="4"/>
        <v>270</v>
      </c>
    </row>
    <row r="19" spans="1:15" s="2" customFormat="1" ht="24.9" hidden="1" customHeight="1" x14ac:dyDescent="0.3">
      <c r="A19" s="32">
        <v>7</v>
      </c>
      <c r="B19" s="35" t="s">
        <v>15</v>
      </c>
      <c r="C19" s="36" t="s">
        <v>16</v>
      </c>
      <c r="D19" s="60"/>
      <c r="E19" s="88"/>
      <c r="F19" s="15" t="s">
        <v>38</v>
      </c>
      <c r="G19" s="32"/>
      <c r="H19" s="32">
        <v>30</v>
      </c>
      <c r="I19" s="32">
        <v>18</v>
      </c>
      <c r="J19" s="32">
        <f t="shared" si="2"/>
        <v>0</v>
      </c>
      <c r="K19" s="38"/>
      <c r="L19" s="38">
        <v>270</v>
      </c>
      <c r="M19" s="38">
        <f t="shared" si="1"/>
        <v>0</v>
      </c>
      <c r="N19" s="38">
        <f t="shared" si="3"/>
        <v>270</v>
      </c>
      <c r="O19" s="2">
        <f t="shared" si="4"/>
        <v>270</v>
      </c>
    </row>
    <row r="20" spans="1:15" s="2" customFormat="1" ht="24.9" hidden="1" customHeight="1" x14ac:dyDescent="0.3">
      <c r="A20" s="81">
        <v>8</v>
      </c>
      <c r="B20" s="62" t="s">
        <v>17</v>
      </c>
      <c r="C20" s="65" t="s">
        <v>18</v>
      </c>
      <c r="D20" s="60"/>
      <c r="E20" s="88"/>
      <c r="F20" s="15" t="s">
        <v>38</v>
      </c>
      <c r="G20" s="32"/>
      <c r="H20" s="32">
        <v>30</v>
      </c>
      <c r="I20" s="68">
        <v>20</v>
      </c>
      <c r="J20" s="32">
        <f t="shared" si="2"/>
        <v>0</v>
      </c>
      <c r="K20" s="39"/>
      <c r="L20" s="68">
        <f>J20+J21</f>
        <v>0</v>
      </c>
      <c r="M20" s="38">
        <f t="shared" si="1"/>
        <v>0</v>
      </c>
      <c r="N20" s="38">
        <f t="shared" si="3"/>
        <v>0</v>
      </c>
      <c r="O20" s="2">
        <f t="shared" si="4"/>
        <v>0</v>
      </c>
    </row>
    <row r="21" spans="1:15" s="2" customFormat="1" ht="24.9" hidden="1" customHeight="1" x14ac:dyDescent="0.3">
      <c r="A21" s="81"/>
      <c r="B21" s="64"/>
      <c r="C21" s="67"/>
      <c r="D21" s="60"/>
      <c r="E21" s="37"/>
      <c r="F21" s="15" t="s">
        <v>47</v>
      </c>
      <c r="G21" s="32"/>
      <c r="H21" s="32">
        <v>30</v>
      </c>
      <c r="I21" s="61"/>
      <c r="J21" s="32">
        <f t="shared" si="2"/>
        <v>0</v>
      </c>
      <c r="K21" s="40"/>
      <c r="L21" s="61"/>
      <c r="M21" s="38">
        <f t="shared" si="1"/>
        <v>0</v>
      </c>
      <c r="N21" s="38">
        <f t="shared" si="3"/>
        <v>0</v>
      </c>
      <c r="O21" s="2">
        <f t="shared" si="4"/>
        <v>0</v>
      </c>
    </row>
    <row r="22" spans="1:15" s="2" customFormat="1" ht="24.9" hidden="1" customHeight="1" x14ac:dyDescent="0.3">
      <c r="A22" s="68">
        <v>9</v>
      </c>
      <c r="B22" s="62" t="s">
        <v>78</v>
      </c>
      <c r="C22" s="65" t="s">
        <v>79</v>
      </c>
      <c r="D22" s="60" t="s">
        <v>45</v>
      </c>
      <c r="E22" s="34"/>
      <c r="F22" s="15" t="s">
        <v>82</v>
      </c>
      <c r="G22" s="32"/>
      <c r="H22" s="32">
        <v>30</v>
      </c>
      <c r="I22" s="68">
        <v>20</v>
      </c>
      <c r="J22" s="32">
        <f t="shared" si="2"/>
        <v>0</v>
      </c>
      <c r="K22" s="39"/>
      <c r="L22" s="92">
        <v>240</v>
      </c>
      <c r="M22" s="38">
        <f t="shared" si="1"/>
        <v>0</v>
      </c>
      <c r="N22" s="38">
        <f t="shared" si="3"/>
        <v>240</v>
      </c>
      <c r="O22" s="2">
        <f t="shared" si="4"/>
        <v>240</v>
      </c>
    </row>
    <row r="23" spans="1:15" s="2" customFormat="1" ht="24.9" hidden="1" customHeight="1" x14ac:dyDescent="0.3">
      <c r="A23" s="60"/>
      <c r="B23" s="63"/>
      <c r="C23" s="66"/>
      <c r="D23" s="61"/>
      <c r="E23" s="32"/>
      <c r="F23" s="15" t="s">
        <v>82</v>
      </c>
      <c r="G23" s="32"/>
      <c r="H23" s="32">
        <v>30</v>
      </c>
      <c r="I23" s="60"/>
      <c r="J23" s="32">
        <f t="shared" si="2"/>
        <v>0</v>
      </c>
      <c r="K23" s="43"/>
      <c r="L23" s="90"/>
      <c r="M23" s="38">
        <f t="shared" si="1"/>
        <v>0</v>
      </c>
      <c r="N23" s="38">
        <f t="shared" si="3"/>
        <v>0</v>
      </c>
      <c r="O23" s="2">
        <f t="shared" si="4"/>
        <v>0</v>
      </c>
    </row>
    <row r="24" spans="1:15" s="2" customFormat="1" ht="24.9" customHeight="1" x14ac:dyDescent="0.3">
      <c r="A24" s="32">
        <v>10</v>
      </c>
      <c r="B24" s="35" t="s">
        <v>21</v>
      </c>
      <c r="C24" s="36" t="s">
        <v>22</v>
      </c>
      <c r="D24" s="83" t="s">
        <v>46</v>
      </c>
      <c r="E24" s="29"/>
      <c r="F24" s="15" t="s">
        <v>39</v>
      </c>
      <c r="G24" s="32">
        <v>2</v>
      </c>
      <c r="H24" s="32">
        <v>45</v>
      </c>
      <c r="I24" s="32">
        <v>15</v>
      </c>
      <c r="J24" s="32">
        <f>G24*H24</f>
        <v>90</v>
      </c>
      <c r="K24" s="38">
        <v>44</v>
      </c>
      <c r="L24" s="38">
        <v>225</v>
      </c>
      <c r="M24" s="38">
        <f t="shared" si="1"/>
        <v>90</v>
      </c>
      <c r="N24" s="38">
        <f t="shared" si="3"/>
        <v>315</v>
      </c>
      <c r="O24" s="2">
        <f>N24+K24</f>
        <v>359</v>
      </c>
    </row>
    <row r="25" spans="1:15" s="2" customFormat="1" ht="24.9" customHeight="1" x14ac:dyDescent="0.3">
      <c r="A25" s="38">
        <v>11</v>
      </c>
      <c r="B25" s="41" t="s">
        <v>19</v>
      </c>
      <c r="C25" s="96" t="s">
        <v>20</v>
      </c>
      <c r="D25" s="84"/>
      <c r="E25" s="37"/>
      <c r="F25" s="15" t="s">
        <v>39</v>
      </c>
      <c r="G25" s="32">
        <v>3</v>
      </c>
      <c r="H25" s="32">
        <v>45</v>
      </c>
      <c r="I25" s="39">
        <v>11</v>
      </c>
      <c r="J25" s="32">
        <f t="shared" si="2"/>
        <v>135</v>
      </c>
      <c r="K25" s="38"/>
      <c r="L25" s="38">
        <v>165</v>
      </c>
      <c r="M25" s="38">
        <f t="shared" si="1"/>
        <v>135</v>
      </c>
      <c r="N25" s="38">
        <f t="shared" si="3"/>
        <v>300</v>
      </c>
      <c r="O25" s="2">
        <f t="shared" si="4"/>
        <v>300</v>
      </c>
    </row>
    <row r="26" spans="1:15" s="2" customFormat="1" ht="24.9" customHeight="1" x14ac:dyDescent="0.3">
      <c r="A26" s="32">
        <v>12</v>
      </c>
      <c r="B26" s="35" t="s">
        <v>23</v>
      </c>
      <c r="C26" s="36" t="s">
        <v>24</v>
      </c>
      <c r="D26" s="84"/>
      <c r="E26" s="37"/>
      <c r="F26" s="15" t="s">
        <v>39</v>
      </c>
      <c r="G26" s="32">
        <v>4</v>
      </c>
      <c r="H26" s="32">
        <v>45</v>
      </c>
      <c r="I26" s="32">
        <v>15</v>
      </c>
      <c r="J26" s="32">
        <f t="shared" si="2"/>
        <v>180</v>
      </c>
      <c r="K26" s="38">
        <v>-75</v>
      </c>
      <c r="L26" s="38">
        <v>225</v>
      </c>
      <c r="M26" s="38">
        <f t="shared" si="1"/>
        <v>180</v>
      </c>
      <c r="N26" s="38">
        <f>L26+M26+K26</f>
        <v>330</v>
      </c>
      <c r="O26" s="2">
        <f t="shared" si="4"/>
        <v>330</v>
      </c>
    </row>
    <row r="27" spans="1:15" s="2" customFormat="1" ht="24.9" customHeight="1" x14ac:dyDescent="0.3">
      <c r="A27" s="38">
        <v>13</v>
      </c>
      <c r="B27" s="41" t="s">
        <v>11</v>
      </c>
      <c r="C27" s="42" t="s">
        <v>25</v>
      </c>
      <c r="D27" s="84"/>
      <c r="E27" s="32"/>
      <c r="F27" s="15" t="s">
        <v>39</v>
      </c>
      <c r="G27" s="32">
        <v>4</v>
      </c>
      <c r="H27" s="32">
        <v>45</v>
      </c>
      <c r="I27" s="39">
        <v>9</v>
      </c>
      <c r="J27" s="32">
        <f t="shared" si="2"/>
        <v>180</v>
      </c>
      <c r="K27" s="38">
        <v>25</v>
      </c>
      <c r="L27" s="38">
        <v>135</v>
      </c>
      <c r="M27" s="38">
        <f t="shared" si="1"/>
        <v>180</v>
      </c>
      <c r="N27" s="38">
        <f>L27+M27</f>
        <v>315</v>
      </c>
      <c r="O27" s="2">
        <f>N27+K27</f>
        <v>340</v>
      </c>
    </row>
    <row r="28" spans="1:15" s="2" customFormat="1" ht="24.9" customHeight="1" x14ac:dyDescent="0.3">
      <c r="A28" s="38">
        <v>14</v>
      </c>
      <c r="B28" s="41" t="s">
        <v>26</v>
      </c>
      <c r="C28" s="42" t="s">
        <v>27</v>
      </c>
      <c r="D28" s="84"/>
      <c r="E28" s="97"/>
      <c r="F28" s="15" t="s">
        <v>37</v>
      </c>
      <c r="G28" s="32">
        <v>3</v>
      </c>
      <c r="H28" s="32">
        <v>45</v>
      </c>
      <c r="I28" s="39">
        <v>10</v>
      </c>
      <c r="J28" s="32">
        <f t="shared" si="2"/>
        <v>135</v>
      </c>
      <c r="K28" s="38">
        <v>25</v>
      </c>
      <c r="L28" s="38">
        <v>165</v>
      </c>
      <c r="M28" s="38">
        <f t="shared" si="1"/>
        <v>135</v>
      </c>
      <c r="N28" s="38">
        <f>L28+M28</f>
        <v>300</v>
      </c>
      <c r="O28" s="101">
        <f>N28+K28+54</f>
        <v>379</v>
      </c>
    </row>
    <row r="29" spans="1:15" s="2" customFormat="1" ht="24.9" customHeight="1" x14ac:dyDescent="0.3">
      <c r="A29" s="32">
        <v>15</v>
      </c>
      <c r="B29" s="35" t="s">
        <v>34</v>
      </c>
      <c r="C29" s="36" t="s">
        <v>6</v>
      </c>
      <c r="D29" s="81" t="s">
        <v>41</v>
      </c>
      <c r="E29" s="37"/>
      <c r="F29" s="15" t="s">
        <v>36</v>
      </c>
      <c r="G29" s="100">
        <v>5</v>
      </c>
      <c r="H29" s="32">
        <v>30</v>
      </c>
      <c r="I29" s="32">
        <f t="shared" ref="I29:I33" si="5">G29*2</f>
        <v>10</v>
      </c>
      <c r="J29" s="32">
        <f>G29*H29</f>
        <v>150</v>
      </c>
      <c r="K29" s="38">
        <v>25</v>
      </c>
      <c r="L29" s="12">
        <v>150</v>
      </c>
      <c r="M29" s="38">
        <f t="shared" si="1"/>
        <v>150</v>
      </c>
      <c r="N29" s="38">
        <f>L29+M29</f>
        <v>300</v>
      </c>
      <c r="O29" s="2">
        <f>N29+K29</f>
        <v>325</v>
      </c>
    </row>
    <row r="30" spans="1:15" s="2" customFormat="1" ht="24.9" customHeight="1" x14ac:dyDescent="0.3">
      <c r="A30" s="32">
        <v>16</v>
      </c>
      <c r="B30" s="35" t="s">
        <v>28</v>
      </c>
      <c r="C30" s="98" t="s">
        <v>29</v>
      </c>
      <c r="D30" s="81"/>
      <c r="E30" s="92">
        <v>2014</v>
      </c>
      <c r="F30" s="15" t="s">
        <v>41</v>
      </c>
      <c r="G30" s="32">
        <v>4</v>
      </c>
      <c r="H30" s="32">
        <v>30</v>
      </c>
      <c r="I30" s="32">
        <f t="shared" si="5"/>
        <v>8</v>
      </c>
      <c r="J30" s="32">
        <f t="shared" si="2"/>
        <v>120</v>
      </c>
      <c r="K30" s="38"/>
      <c r="L30" s="38">
        <v>120</v>
      </c>
      <c r="M30" s="38">
        <f t="shared" si="1"/>
        <v>120</v>
      </c>
      <c r="N30" s="68">
        <f>L30+M30+M31</f>
        <v>330</v>
      </c>
      <c r="O30" s="2">
        <f t="shared" ref="O30" si="6">N30</f>
        <v>330</v>
      </c>
    </row>
    <row r="31" spans="1:15" s="2" customFormat="1" ht="24.9" customHeight="1" x14ac:dyDescent="0.3">
      <c r="A31" s="38"/>
      <c r="B31" s="41"/>
      <c r="C31" s="99"/>
      <c r="D31" s="81"/>
      <c r="E31" s="90"/>
      <c r="F31" s="15" t="s">
        <v>36</v>
      </c>
      <c r="G31" s="100">
        <v>3</v>
      </c>
      <c r="H31" s="38">
        <v>30</v>
      </c>
      <c r="I31" s="38"/>
      <c r="J31" s="38">
        <f t="shared" si="2"/>
        <v>90</v>
      </c>
      <c r="K31" s="38"/>
      <c r="L31" s="38"/>
      <c r="M31" s="38">
        <f t="shared" si="1"/>
        <v>90</v>
      </c>
      <c r="N31" s="61"/>
    </row>
    <row r="32" spans="1:15" s="2" customFormat="1" ht="24.9" customHeight="1" x14ac:dyDescent="0.3">
      <c r="A32" s="32">
        <v>17</v>
      </c>
      <c r="B32" s="35" t="s">
        <v>30</v>
      </c>
      <c r="C32" s="36" t="s">
        <v>31</v>
      </c>
      <c r="D32" s="81"/>
      <c r="E32" s="90"/>
      <c r="F32" s="15" t="s">
        <v>37</v>
      </c>
      <c r="G32" s="32">
        <v>5</v>
      </c>
      <c r="H32" s="32">
        <v>45</v>
      </c>
      <c r="I32" s="32">
        <f t="shared" si="5"/>
        <v>10</v>
      </c>
      <c r="J32" s="32">
        <f t="shared" si="2"/>
        <v>225</v>
      </c>
      <c r="K32" s="38">
        <v>-4</v>
      </c>
      <c r="L32" s="38">
        <v>150</v>
      </c>
      <c r="M32" s="38">
        <f>G32*H32</f>
        <v>225</v>
      </c>
      <c r="N32" s="38">
        <f t="shared" si="3"/>
        <v>375</v>
      </c>
      <c r="O32" s="2">
        <f>N32+K32</f>
        <v>371</v>
      </c>
    </row>
    <row r="33" spans="1:15" s="2" customFormat="1" ht="24.9" customHeight="1" x14ac:dyDescent="0.3">
      <c r="A33" s="32">
        <v>18</v>
      </c>
      <c r="B33" s="35" t="s">
        <v>32</v>
      </c>
      <c r="C33" s="36" t="s">
        <v>33</v>
      </c>
      <c r="D33" s="81"/>
      <c r="E33" s="91"/>
      <c r="F33" s="15" t="s">
        <v>37</v>
      </c>
      <c r="G33" s="32">
        <v>5</v>
      </c>
      <c r="H33" s="32">
        <v>45</v>
      </c>
      <c r="I33" s="32">
        <f t="shared" si="5"/>
        <v>10</v>
      </c>
      <c r="J33" s="32">
        <f t="shared" si="2"/>
        <v>225</v>
      </c>
      <c r="K33" s="38">
        <v>4</v>
      </c>
      <c r="L33" s="38">
        <v>120</v>
      </c>
      <c r="M33" s="38">
        <f t="shared" si="1"/>
        <v>225</v>
      </c>
      <c r="N33" s="38">
        <f t="shared" si="3"/>
        <v>345</v>
      </c>
      <c r="O33" s="2">
        <f>N33+K33</f>
        <v>349</v>
      </c>
    </row>
    <row r="34" spans="1:15" x14ac:dyDescent="0.3">
      <c r="H34" s="93"/>
      <c r="L34" s="94"/>
      <c r="M34" s="95"/>
    </row>
    <row r="35" spans="1:15" x14ac:dyDescent="0.3">
      <c r="B35" s="28" t="s">
        <v>71</v>
      </c>
    </row>
    <row r="36" spans="1:15" x14ac:dyDescent="0.3">
      <c r="B36" s="28" t="s">
        <v>72</v>
      </c>
    </row>
    <row r="37" spans="1:15" x14ac:dyDescent="0.3">
      <c r="B37" s="28" t="s">
        <v>73</v>
      </c>
    </row>
    <row r="38" spans="1:15" x14ac:dyDescent="0.3">
      <c r="B38" s="28" t="s">
        <v>74</v>
      </c>
    </row>
    <row r="39" spans="1:15" x14ac:dyDescent="0.3">
      <c r="B39" s="28" t="s">
        <v>75</v>
      </c>
    </row>
    <row r="40" spans="1:15" x14ac:dyDescent="0.3">
      <c r="B40" s="28" t="s">
        <v>86</v>
      </c>
    </row>
  </sheetData>
  <mergeCells count="31">
    <mergeCell ref="C30:C31"/>
    <mergeCell ref="N30:N31"/>
    <mergeCell ref="B13:B14"/>
    <mergeCell ref="C13:C14"/>
    <mergeCell ref="L20:L21"/>
    <mergeCell ref="A7:C7"/>
    <mergeCell ref="D7:J7"/>
    <mergeCell ref="N2:N7"/>
    <mergeCell ref="A2:C3"/>
    <mergeCell ref="D2:J2"/>
    <mergeCell ref="D3:J3"/>
    <mergeCell ref="A4:C6"/>
    <mergeCell ref="D4:J4"/>
    <mergeCell ref="D6:J6"/>
    <mergeCell ref="A22:A23"/>
    <mergeCell ref="B22:B23"/>
    <mergeCell ref="C22:C23"/>
    <mergeCell ref="I22:I23"/>
    <mergeCell ref="D22:D23"/>
    <mergeCell ref="D24:D28"/>
    <mergeCell ref="D29:D33"/>
    <mergeCell ref="D5:J5"/>
    <mergeCell ref="A9:N9"/>
    <mergeCell ref="B11:C11"/>
    <mergeCell ref="D12:D17"/>
    <mergeCell ref="E14:E20"/>
    <mergeCell ref="D18:D21"/>
    <mergeCell ref="A20:A21"/>
    <mergeCell ref="B20:B21"/>
    <mergeCell ref="C20:C21"/>
    <mergeCell ref="I20:I21"/>
  </mergeCells>
  <pageMargins left="0.47" right="0.19685039370078741" top="0.18" bottom="0.15" header="0.11811023622047245" footer="0.15748031496062992"/>
  <pageSetup paperSize="9" orientation="landscape" horizontalDpi="300" verticalDpi="0" r:id="rId1"/>
  <ignoredErrors>
    <ignoredError sqref="N2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3"/>
  <sheetViews>
    <sheetView topLeftCell="D13" zoomScaleNormal="100" workbookViewId="0">
      <selection activeCell="G32" sqref="G32"/>
    </sheetView>
  </sheetViews>
  <sheetFormatPr defaultRowHeight="16.8" x14ac:dyDescent="0.3"/>
  <cols>
    <col min="1" max="1" width="4.1796875" customWidth="1"/>
    <col min="2" max="2" width="16.54296875" customWidth="1"/>
    <col min="3" max="3" width="9.81640625" customWidth="1"/>
    <col min="4" max="4" width="11.453125" customWidth="1"/>
    <col min="5" max="5" width="12.6328125" customWidth="1"/>
    <col min="6" max="6" width="18.1796875" customWidth="1"/>
    <col min="7" max="7" width="8.54296875" customWidth="1"/>
    <col min="8" max="8" width="10.08984375" customWidth="1"/>
    <col min="9" max="9" width="17.453125" hidden="1" customWidth="1"/>
    <col min="10" max="10" width="8.90625" hidden="1" customWidth="1"/>
    <col min="11" max="13" width="8.90625" customWidth="1"/>
    <col min="14" max="14" width="12.1796875" customWidth="1"/>
  </cols>
  <sheetData>
    <row r="1" spans="1:15" s="1" customFormat="1" ht="6" customHeight="1" x14ac:dyDescent="0.4"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5" s="1" customFormat="1" ht="24" customHeight="1" x14ac:dyDescent="0.4">
      <c r="A2" s="79" t="s">
        <v>59</v>
      </c>
      <c r="B2" s="79"/>
      <c r="C2" s="79"/>
      <c r="D2" s="72" t="s">
        <v>91</v>
      </c>
      <c r="E2" s="72"/>
      <c r="F2" s="72"/>
      <c r="G2" s="72"/>
      <c r="H2" s="72"/>
      <c r="I2" s="72"/>
      <c r="J2" s="72"/>
      <c r="K2" s="46"/>
      <c r="L2" s="46"/>
      <c r="M2" s="46"/>
      <c r="N2" s="89" t="s">
        <v>95</v>
      </c>
    </row>
    <row r="3" spans="1:15" s="1" customFormat="1" ht="24" customHeight="1" x14ac:dyDescent="0.4">
      <c r="A3" s="79"/>
      <c r="B3" s="79"/>
      <c r="C3" s="79"/>
      <c r="D3" s="72" t="s">
        <v>92</v>
      </c>
      <c r="E3" s="72"/>
      <c r="F3" s="72"/>
      <c r="G3" s="72"/>
      <c r="H3" s="72"/>
      <c r="I3" s="72"/>
      <c r="J3" s="72"/>
      <c r="K3" s="46"/>
      <c r="L3" s="46"/>
      <c r="M3" s="46"/>
      <c r="N3" s="89"/>
    </row>
    <row r="4" spans="1:15" s="1" customFormat="1" ht="24" customHeight="1" x14ac:dyDescent="0.4">
      <c r="A4" s="79" t="s">
        <v>60</v>
      </c>
      <c r="B4" s="79"/>
      <c r="C4" s="79"/>
      <c r="D4" s="72" t="s">
        <v>87</v>
      </c>
      <c r="E4" s="72"/>
      <c r="F4" s="72"/>
      <c r="G4" s="72"/>
      <c r="H4" s="72"/>
      <c r="I4" s="72"/>
      <c r="J4" s="72"/>
      <c r="K4" s="46"/>
      <c r="L4" s="46"/>
      <c r="M4" s="46"/>
      <c r="N4" s="89"/>
    </row>
    <row r="5" spans="1:15" s="1" customFormat="1" ht="24" customHeight="1" x14ac:dyDescent="0.4">
      <c r="A5" s="79"/>
      <c r="B5" s="79"/>
      <c r="C5" s="79"/>
      <c r="D5" s="72" t="s">
        <v>88</v>
      </c>
      <c r="E5" s="72"/>
      <c r="F5" s="72"/>
      <c r="G5" s="72"/>
      <c r="H5" s="72"/>
      <c r="I5" s="72"/>
      <c r="J5" s="72"/>
      <c r="K5" s="46"/>
      <c r="L5" s="46"/>
      <c r="M5" s="46"/>
      <c r="N5" s="89"/>
    </row>
    <row r="6" spans="1:15" s="1" customFormat="1" ht="24" customHeight="1" x14ac:dyDescent="0.4">
      <c r="A6" s="79"/>
      <c r="B6" s="79"/>
      <c r="C6" s="79"/>
      <c r="D6" s="72" t="s">
        <v>89</v>
      </c>
      <c r="E6" s="72"/>
      <c r="F6" s="72"/>
      <c r="G6" s="72"/>
      <c r="H6" s="72"/>
      <c r="I6" s="72"/>
      <c r="J6" s="72"/>
      <c r="K6" s="46"/>
      <c r="L6" s="46"/>
      <c r="M6" s="46"/>
      <c r="N6" s="89"/>
      <c r="O6" s="1">
        <f>3000-(60+570)</f>
        <v>2370</v>
      </c>
    </row>
    <row r="7" spans="1:15" s="1" customFormat="1" ht="24" customHeight="1" x14ac:dyDescent="0.4">
      <c r="A7" s="72" t="s">
        <v>62</v>
      </c>
      <c r="B7" s="72"/>
      <c r="C7" s="72"/>
      <c r="D7" s="72" t="s">
        <v>90</v>
      </c>
      <c r="E7" s="72"/>
      <c r="F7" s="72"/>
      <c r="G7" s="72"/>
      <c r="H7" s="72"/>
      <c r="I7" s="72"/>
      <c r="J7" s="72"/>
      <c r="K7" s="46"/>
      <c r="L7" s="46"/>
      <c r="M7" s="46"/>
      <c r="N7" s="89"/>
    </row>
    <row r="8" spans="1:15" s="1" customFormat="1" ht="7.5" customHeight="1" x14ac:dyDescent="0.4">
      <c r="A8" s="18"/>
      <c r="B8" s="18"/>
      <c r="C8" s="18"/>
      <c r="D8" s="48"/>
      <c r="E8" s="48"/>
      <c r="F8" s="48"/>
      <c r="G8" s="48"/>
      <c r="H8" s="48"/>
      <c r="I8" s="48"/>
      <c r="J8" s="48"/>
      <c r="K8" s="48"/>
      <c r="L8" s="48"/>
      <c r="M8" s="48"/>
      <c r="N8" s="22"/>
    </row>
    <row r="9" spans="1:15" s="1" customFormat="1" ht="42" customHeight="1" x14ac:dyDescent="0.4">
      <c r="A9" s="80" t="s">
        <v>50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21"/>
    </row>
    <row r="10" spans="1:15" s="1" customFormat="1" ht="9.75" customHeight="1" x14ac:dyDescent="0.4">
      <c r="A10" s="17"/>
      <c r="B10" s="17"/>
      <c r="C10" s="17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14"/>
    </row>
    <row r="11" spans="1:15" s="8" customFormat="1" ht="26.25" customHeight="1" x14ac:dyDescent="0.3">
      <c r="A11" s="47" t="s">
        <v>0</v>
      </c>
      <c r="B11" s="82" t="s">
        <v>2</v>
      </c>
      <c r="C11" s="82"/>
      <c r="D11" s="47" t="s">
        <v>1</v>
      </c>
      <c r="E11" s="47" t="s">
        <v>48</v>
      </c>
      <c r="F11" s="47" t="s">
        <v>35</v>
      </c>
      <c r="G11" s="7" t="s">
        <v>52</v>
      </c>
      <c r="H11" s="7" t="s">
        <v>69</v>
      </c>
      <c r="I11" s="7" t="s">
        <v>49</v>
      </c>
      <c r="J11" s="7" t="s">
        <v>53</v>
      </c>
      <c r="K11" s="7"/>
      <c r="L11" s="7" t="s">
        <v>93</v>
      </c>
      <c r="M11" s="7" t="s">
        <v>94</v>
      </c>
      <c r="N11" s="7" t="s">
        <v>51</v>
      </c>
    </row>
    <row r="12" spans="1:15" s="2" customFormat="1" ht="21.75" customHeight="1" x14ac:dyDescent="0.3">
      <c r="A12" s="38">
        <v>1</v>
      </c>
      <c r="B12" s="62" t="s">
        <v>5</v>
      </c>
      <c r="C12" s="65" t="s">
        <v>6</v>
      </c>
      <c r="D12" s="83" t="s">
        <v>44</v>
      </c>
      <c r="E12" s="38"/>
      <c r="F12" s="15" t="s">
        <v>37</v>
      </c>
      <c r="G12" s="38">
        <v>3</v>
      </c>
      <c r="H12" s="38">
        <v>45</v>
      </c>
      <c r="I12" s="38">
        <f>G12*3</f>
        <v>9</v>
      </c>
      <c r="J12" s="38">
        <f>G12*H12</f>
        <v>135</v>
      </c>
      <c r="K12" s="38">
        <v>44</v>
      </c>
      <c r="L12" s="68">
        <f>J12</f>
        <v>135</v>
      </c>
      <c r="M12" s="38">
        <f>G12*H12</f>
        <v>135</v>
      </c>
      <c r="N12" s="68">
        <f>L12+M12+M13</f>
        <v>300</v>
      </c>
      <c r="O12" s="2">
        <f>N12+4+K12</f>
        <v>348</v>
      </c>
    </row>
    <row r="13" spans="1:15" s="2" customFormat="1" ht="21.75" customHeight="1" x14ac:dyDescent="0.3">
      <c r="A13" s="38"/>
      <c r="B13" s="64"/>
      <c r="C13" s="67"/>
      <c r="D13" s="84"/>
      <c r="E13" s="38"/>
      <c r="F13" s="15" t="s">
        <v>36</v>
      </c>
      <c r="G13" s="102">
        <v>1</v>
      </c>
      <c r="H13" s="38">
        <v>30</v>
      </c>
      <c r="I13" s="38"/>
      <c r="J13" s="38"/>
      <c r="K13" s="38"/>
      <c r="L13" s="61"/>
      <c r="M13" s="38">
        <f>G13*H13</f>
        <v>30</v>
      </c>
      <c r="N13" s="61"/>
    </row>
    <row r="14" spans="1:15" s="2" customFormat="1" ht="21.75" customHeight="1" x14ac:dyDescent="0.3">
      <c r="A14" s="38"/>
      <c r="B14" s="62" t="s">
        <v>3</v>
      </c>
      <c r="C14" s="65" t="s">
        <v>4</v>
      </c>
      <c r="D14" s="84"/>
      <c r="E14" s="38"/>
      <c r="F14" s="15" t="s">
        <v>36</v>
      </c>
      <c r="G14" s="102">
        <v>1</v>
      </c>
      <c r="H14" s="38">
        <v>30</v>
      </c>
      <c r="I14" s="38"/>
      <c r="J14" s="38"/>
      <c r="K14" s="38">
        <v>6</v>
      </c>
      <c r="L14" s="103">
        <v>150</v>
      </c>
      <c r="M14" s="38">
        <f t="shared" ref="M14:M36" si="0">G14*H14</f>
        <v>30</v>
      </c>
      <c r="N14" s="68">
        <f>L14+M15+M14</f>
        <v>270</v>
      </c>
    </row>
    <row r="15" spans="1:15" s="2" customFormat="1" ht="24.9" customHeight="1" x14ac:dyDescent="0.3">
      <c r="A15" s="38">
        <v>2</v>
      </c>
      <c r="B15" s="64"/>
      <c r="C15" s="67"/>
      <c r="D15" s="84"/>
      <c r="E15" s="88" t="s">
        <v>56</v>
      </c>
      <c r="F15" s="15" t="s">
        <v>37</v>
      </c>
      <c r="G15" s="38">
        <v>2</v>
      </c>
      <c r="H15" s="38">
        <v>45</v>
      </c>
      <c r="I15" s="38">
        <f t="shared" ref="I15:I17" si="1">G15*2</f>
        <v>4</v>
      </c>
      <c r="J15" s="38">
        <f>G15*H15</f>
        <v>90</v>
      </c>
      <c r="K15" s="38">
        <v>54</v>
      </c>
      <c r="L15" s="104"/>
      <c r="M15" s="38">
        <f t="shared" si="0"/>
        <v>90</v>
      </c>
      <c r="N15" s="61"/>
      <c r="O15" s="2">
        <f>N14+K15+K14</f>
        <v>330</v>
      </c>
    </row>
    <row r="16" spans="1:15" s="2" customFormat="1" ht="24.9" customHeight="1" x14ac:dyDescent="0.3">
      <c r="A16" s="38">
        <v>3</v>
      </c>
      <c r="B16" s="41" t="s">
        <v>7</v>
      </c>
      <c r="C16" s="42" t="s">
        <v>8</v>
      </c>
      <c r="D16" s="84"/>
      <c r="E16" s="88"/>
      <c r="F16" s="15" t="s">
        <v>37</v>
      </c>
      <c r="G16" s="38">
        <v>4</v>
      </c>
      <c r="H16" s="38">
        <v>45</v>
      </c>
      <c r="I16" s="38">
        <f t="shared" si="1"/>
        <v>8</v>
      </c>
      <c r="J16" s="38">
        <f t="shared" ref="J16:J36" si="2">G16*H16</f>
        <v>180</v>
      </c>
      <c r="K16" s="38">
        <v>-10</v>
      </c>
      <c r="L16" s="38">
        <f>J16</f>
        <v>180</v>
      </c>
      <c r="M16" s="38">
        <f t="shared" si="0"/>
        <v>180</v>
      </c>
      <c r="N16" s="38">
        <f>L16+M16</f>
        <v>360</v>
      </c>
      <c r="O16" s="2">
        <f>N16+K16</f>
        <v>350</v>
      </c>
    </row>
    <row r="17" spans="1:15" s="2" customFormat="1" ht="24.9" customHeight="1" x14ac:dyDescent="0.3">
      <c r="A17" s="38">
        <v>4</v>
      </c>
      <c r="B17" s="41" t="s">
        <v>9</v>
      </c>
      <c r="C17" s="42" t="s">
        <v>10</v>
      </c>
      <c r="D17" s="84"/>
      <c r="E17" s="88"/>
      <c r="F17" s="15" t="s">
        <v>37</v>
      </c>
      <c r="G17" s="38">
        <v>4</v>
      </c>
      <c r="H17" s="38">
        <v>45</v>
      </c>
      <c r="I17" s="38">
        <f t="shared" si="1"/>
        <v>8</v>
      </c>
      <c r="J17" s="38">
        <f t="shared" si="2"/>
        <v>180</v>
      </c>
      <c r="K17" s="38"/>
      <c r="L17" s="38">
        <f>J17</f>
        <v>180</v>
      </c>
      <c r="M17" s="38">
        <f t="shared" si="0"/>
        <v>180</v>
      </c>
      <c r="N17" s="38">
        <f t="shared" ref="N17:N36" si="3">L17+M17</f>
        <v>360</v>
      </c>
      <c r="O17" s="2">
        <f>N17</f>
        <v>360</v>
      </c>
    </row>
    <row r="18" spans="1:15" s="2" customFormat="1" ht="24.9" customHeight="1" x14ac:dyDescent="0.3">
      <c r="A18" s="38"/>
      <c r="B18" s="62" t="s">
        <v>11</v>
      </c>
      <c r="C18" s="65" t="s">
        <v>12</v>
      </c>
      <c r="D18" s="84"/>
      <c r="E18" s="88"/>
      <c r="F18" s="15" t="s">
        <v>36</v>
      </c>
      <c r="G18" s="38">
        <v>1</v>
      </c>
      <c r="H18" s="38">
        <v>30</v>
      </c>
      <c r="I18" s="38"/>
      <c r="J18" s="38"/>
      <c r="K18" s="38"/>
      <c r="L18" s="68">
        <v>210</v>
      </c>
      <c r="M18" s="38">
        <f t="shared" si="0"/>
        <v>30</v>
      </c>
      <c r="N18" s="68">
        <f>L18+M19</f>
        <v>345</v>
      </c>
    </row>
    <row r="19" spans="1:15" s="2" customFormat="1" ht="24.9" customHeight="1" x14ac:dyDescent="0.3">
      <c r="A19" s="38">
        <v>5</v>
      </c>
      <c r="B19" s="64"/>
      <c r="C19" s="67"/>
      <c r="D19" s="85"/>
      <c r="E19" s="88"/>
      <c r="F19" s="15" t="s">
        <v>37</v>
      </c>
      <c r="G19" s="38">
        <v>3</v>
      </c>
      <c r="H19" s="38">
        <v>45</v>
      </c>
      <c r="I19" s="38">
        <v>19</v>
      </c>
      <c r="J19" s="38">
        <f t="shared" si="2"/>
        <v>135</v>
      </c>
      <c r="K19" s="38"/>
      <c r="L19" s="61"/>
      <c r="M19" s="38">
        <f t="shared" si="0"/>
        <v>135</v>
      </c>
      <c r="N19" s="61"/>
      <c r="O19" s="2">
        <f>N18+M18</f>
        <v>375</v>
      </c>
    </row>
    <row r="20" spans="1:15" s="2" customFormat="1" ht="24.9" hidden="1" customHeight="1" x14ac:dyDescent="0.3">
      <c r="A20" s="38">
        <v>6</v>
      </c>
      <c r="B20" s="41" t="s">
        <v>13</v>
      </c>
      <c r="C20" s="42" t="s">
        <v>14</v>
      </c>
      <c r="D20" s="68" t="s">
        <v>45</v>
      </c>
      <c r="E20" s="88"/>
      <c r="F20" s="15" t="s">
        <v>38</v>
      </c>
      <c r="G20" s="38"/>
      <c r="H20" s="38">
        <v>30</v>
      </c>
      <c r="I20" s="38">
        <v>19</v>
      </c>
      <c r="J20" s="38">
        <f t="shared" si="2"/>
        <v>0</v>
      </c>
      <c r="K20" s="38"/>
      <c r="L20" s="38">
        <v>270</v>
      </c>
      <c r="M20" s="38">
        <f t="shared" si="0"/>
        <v>0</v>
      </c>
      <c r="N20" s="38">
        <f t="shared" si="3"/>
        <v>270</v>
      </c>
      <c r="O20" s="2">
        <f t="shared" ref="O19:O27" si="4">N20</f>
        <v>270</v>
      </c>
    </row>
    <row r="21" spans="1:15" s="2" customFormat="1" ht="24.9" hidden="1" customHeight="1" x14ac:dyDescent="0.3">
      <c r="A21" s="38">
        <v>7</v>
      </c>
      <c r="B21" s="41" t="s">
        <v>15</v>
      </c>
      <c r="C21" s="42" t="s">
        <v>16</v>
      </c>
      <c r="D21" s="60"/>
      <c r="E21" s="88"/>
      <c r="F21" s="15" t="s">
        <v>38</v>
      </c>
      <c r="G21" s="38"/>
      <c r="H21" s="38">
        <v>30</v>
      </c>
      <c r="I21" s="38">
        <v>18</v>
      </c>
      <c r="J21" s="38">
        <f t="shared" si="2"/>
        <v>0</v>
      </c>
      <c r="K21" s="38"/>
      <c r="L21" s="38">
        <v>270</v>
      </c>
      <c r="M21" s="38">
        <f t="shared" si="0"/>
        <v>0</v>
      </c>
      <c r="N21" s="38">
        <f t="shared" si="3"/>
        <v>270</v>
      </c>
      <c r="O21" s="2">
        <f t="shared" si="4"/>
        <v>270</v>
      </c>
    </row>
    <row r="22" spans="1:15" s="2" customFormat="1" ht="24.9" hidden="1" customHeight="1" x14ac:dyDescent="0.3">
      <c r="A22" s="81">
        <v>8</v>
      </c>
      <c r="B22" s="62" t="s">
        <v>17</v>
      </c>
      <c r="C22" s="65" t="s">
        <v>18</v>
      </c>
      <c r="D22" s="60"/>
      <c r="E22" s="88"/>
      <c r="F22" s="15" t="s">
        <v>38</v>
      </c>
      <c r="G22" s="38"/>
      <c r="H22" s="38">
        <v>30</v>
      </c>
      <c r="I22" s="68">
        <v>20</v>
      </c>
      <c r="J22" s="38">
        <f t="shared" si="2"/>
        <v>0</v>
      </c>
      <c r="K22" s="39"/>
      <c r="L22" s="68">
        <f>J22+J23</f>
        <v>0</v>
      </c>
      <c r="M22" s="38">
        <f t="shared" si="0"/>
        <v>0</v>
      </c>
      <c r="N22" s="38">
        <f t="shared" si="3"/>
        <v>0</v>
      </c>
      <c r="O22" s="2">
        <f t="shared" si="4"/>
        <v>0</v>
      </c>
    </row>
    <row r="23" spans="1:15" s="2" customFormat="1" ht="24.9" hidden="1" customHeight="1" x14ac:dyDescent="0.3">
      <c r="A23" s="81"/>
      <c r="B23" s="64"/>
      <c r="C23" s="67"/>
      <c r="D23" s="60"/>
      <c r="E23" s="44"/>
      <c r="F23" s="15" t="s">
        <v>47</v>
      </c>
      <c r="G23" s="38"/>
      <c r="H23" s="38">
        <v>30</v>
      </c>
      <c r="I23" s="61"/>
      <c r="J23" s="38">
        <f t="shared" si="2"/>
        <v>0</v>
      </c>
      <c r="K23" s="40"/>
      <c r="L23" s="61"/>
      <c r="M23" s="38">
        <f t="shared" si="0"/>
        <v>0</v>
      </c>
      <c r="N23" s="38">
        <f t="shared" si="3"/>
        <v>0</v>
      </c>
      <c r="O23" s="2">
        <f t="shared" si="4"/>
        <v>0</v>
      </c>
    </row>
    <row r="24" spans="1:15" s="2" customFormat="1" ht="24.9" hidden="1" customHeight="1" x14ac:dyDescent="0.3">
      <c r="A24" s="68">
        <v>9</v>
      </c>
      <c r="B24" s="62" t="s">
        <v>78</v>
      </c>
      <c r="C24" s="65" t="s">
        <v>79</v>
      </c>
      <c r="D24" s="60" t="s">
        <v>45</v>
      </c>
      <c r="E24" s="45"/>
      <c r="F24" s="15" t="s">
        <v>82</v>
      </c>
      <c r="G24" s="38"/>
      <c r="H24" s="38">
        <v>30</v>
      </c>
      <c r="I24" s="68">
        <v>20</v>
      </c>
      <c r="J24" s="38">
        <f t="shared" si="2"/>
        <v>0</v>
      </c>
      <c r="K24" s="39"/>
      <c r="L24" s="92">
        <v>240</v>
      </c>
      <c r="M24" s="38">
        <f t="shared" si="0"/>
        <v>0</v>
      </c>
      <c r="N24" s="38">
        <f t="shared" si="3"/>
        <v>240</v>
      </c>
      <c r="O24" s="2">
        <f t="shared" si="4"/>
        <v>240</v>
      </c>
    </row>
    <row r="25" spans="1:15" s="2" customFormat="1" ht="24.9" hidden="1" customHeight="1" x14ac:dyDescent="0.3">
      <c r="A25" s="60"/>
      <c r="B25" s="63"/>
      <c r="C25" s="66"/>
      <c r="D25" s="61"/>
      <c r="E25" s="38"/>
      <c r="F25" s="15" t="s">
        <v>82</v>
      </c>
      <c r="G25" s="38"/>
      <c r="H25" s="38">
        <v>30</v>
      </c>
      <c r="I25" s="60"/>
      <c r="J25" s="38">
        <f t="shared" si="2"/>
        <v>0</v>
      </c>
      <c r="K25" s="43"/>
      <c r="L25" s="90"/>
      <c r="M25" s="38">
        <f t="shared" si="0"/>
        <v>0</v>
      </c>
      <c r="N25" s="38">
        <f t="shared" si="3"/>
        <v>0</v>
      </c>
      <c r="O25" s="2">
        <f t="shared" si="4"/>
        <v>0</v>
      </c>
    </row>
    <row r="26" spans="1:15" s="2" customFormat="1" ht="24.9" customHeight="1" x14ac:dyDescent="0.3">
      <c r="A26" s="38">
        <v>10</v>
      </c>
      <c r="B26" s="41" t="s">
        <v>21</v>
      </c>
      <c r="C26" s="42" t="s">
        <v>22</v>
      </c>
      <c r="D26" s="83" t="s">
        <v>46</v>
      </c>
      <c r="E26" s="39"/>
      <c r="F26" s="15" t="s">
        <v>39</v>
      </c>
      <c r="G26" s="38">
        <v>2</v>
      </c>
      <c r="H26" s="38">
        <v>45</v>
      </c>
      <c r="I26" s="38">
        <v>15</v>
      </c>
      <c r="J26" s="38">
        <f>G26*H26</f>
        <v>90</v>
      </c>
      <c r="K26" s="38">
        <v>44</v>
      </c>
      <c r="L26" s="38">
        <v>225</v>
      </c>
      <c r="M26" s="38">
        <f t="shared" si="0"/>
        <v>90</v>
      </c>
      <c r="N26" s="38">
        <f t="shared" si="3"/>
        <v>315</v>
      </c>
      <c r="O26" s="2">
        <f>N26+K26</f>
        <v>359</v>
      </c>
    </row>
    <row r="27" spans="1:15" s="2" customFormat="1" ht="24.9" customHeight="1" x14ac:dyDescent="0.3">
      <c r="A27" s="38">
        <v>11</v>
      </c>
      <c r="B27" s="41" t="s">
        <v>19</v>
      </c>
      <c r="C27" s="96" t="s">
        <v>20</v>
      </c>
      <c r="D27" s="84"/>
      <c r="E27" s="44"/>
      <c r="F27" s="15" t="s">
        <v>39</v>
      </c>
      <c r="G27" s="38">
        <v>3</v>
      </c>
      <c r="H27" s="38">
        <v>45</v>
      </c>
      <c r="I27" s="39">
        <v>11</v>
      </c>
      <c r="J27" s="38">
        <f t="shared" si="2"/>
        <v>135</v>
      </c>
      <c r="K27" s="38"/>
      <c r="L27" s="38">
        <v>165</v>
      </c>
      <c r="M27" s="38">
        <f t="shared" si="0"/>
        <v>135</v>
      </c>
      <c r="N27" s="38">
        <f t="shared" si="3"/>
        <v>300</v>
      </c>
      <c r="O27" s="2">
        <f t="shared" si="4"/>
        <v>300</v>
      </c>
    </row>
    <row r="28" spans="1:15" s="2" customFormat="1" ht="24.9" customHeight="1" x14ac:dyDescent="0.3">
      <c r="A28" s="38">
        <v>12</v>
      </c>
      <c r="B28" s="41" t="s">
        <v>23</v>
      </c>
      <c r="C28" s="42" t="s">
        <v>24</v>
      </c>
      <c r="D28" s="84"/>
      <c r="E28" s="44"/>
      <c r="F28" s="15" t="s">
        <v>39</v>
      </c>
      <c r="G28" s="38">
        <v>4</v>
      </c>
      <c r="H28" s="38">
        <v>45</v>
      </c>
      <c r="I28" s="38">
        <v>15</v>
      </c>
      <c r="J28" s="38">
        <f t="shared" si="2"/>
        <v>180</v>
      </c>
      <c r="K28" s="38">
        <v>-75</v>
      </c>
      <c r="L28" s="38">
        <v>225</v>
      </c>
      <c r="M28" s="38">
        <f t="shared" si="0"/>
        <v>180</v>
      </c>
      <c r="N28" s="38">
        <f>(L28+M28)</f>
        <v>405</v>
      </c>
      <c r="O28" s="2">
        <f>N28+K28</f>
        <v>330</v>
      </c>
    </row>
    <row r="29" spans="1:15" s="2" customFormat="1" ht="24.9" customHeight="1" x14ac:dyDescent="0.3">
      <c r="A29" s="38">
        <v>13</v>
      </c>
      <c r="B29" s="41" t="s">
        <v>11</v>
      </c>
      <c r="C29" s="42" t="s">
        <v>25</v>
      </c>
      <c r="D29" s="84"/>
      <c r="E29" s="38"/>
      <c r="F29" s="15" t="s">
        <v>39</v>
      </c>
      <c r="G29" s="38">
        <v>4</v>
      </c>
      <c r="H29" s="38">
        <v>45</v>
      </c>
      <c r="I29" s="39">
        <v>9</v>
      </c>
      <c r="J29" s="38">
        <f t="shared" si="2"/>
        <v>180</v>
      </c>
      <c r="K29" s="38">
        <v>25</v>
      </c>
      <c r="L29" s="38">
        <v>135</v>
      </c>
      <c r="M29" s="38">
        <f t="shared" si="0"/>
        <v>180</v>
      </c>
      <c r="N29" s="38">
        <f>L29+M29</f>
        <v>315</v>
      </c>
      <c r="O29" s="2">
        <f>N29+K29</f>
        <v>340</v>
      </c>
    </row>
    <row r="30" spans="1:15" s="2" customFormat="1" ht="24.9" customHeight="1" x14ac:dyDescent="0.3">
      <c r="A30" s="38"/>
      <c r="B30" s="41"/>
      <c r="C30" s="42"/>
      <c r="D30" s="84"/>
      <c r="E30" s="40"/>
      <c r="F30" s="15" t="s">
        <v>36</v>
      </c>
      <c r="G30" s="102">
        <v>1</v>
      </c>
      <c r="H30" s="38">
        <v>30</v>
      </c>
      <c r="I30" s="39"/>
      <c r="J30" s="38">
        <f t="shared" si="2"/>
        <v>30</v>
      </c>
      <c r="K30" s="38"/>
      <c r="L30" s="68">
        <v>165</v>
      </c>
      <c r="M30" s="38">
        <f t="shared" si="0"/>
        <v>30</v>
      </c>
      <c r="N30" s="68">
        <f>L30+M31+M30</f>
        <v>285</v>
      </c>
    </row>
    <row r="31" spans="1:15" s="2" customFormat="1" ht="24.9" customHeight="1" x14ac:dyDescent="0.3">
      <c r="A31" s="38">
        <v>14</v>
      </c>
      <c r="B31" s="41" t="s">
        <v>26</v>
      </c>
      <c r="C31" s="42" t="s">
        <v>27</v>
      </c>
      <c r="D31" s="84"/>
      <c r="E31" s="97"/>
      <c r="F31" s="15" t="s">
        <v>37</v>
      </c>
      <c r="G31" s="38">
        <v>2</v>
      </c>
      <c r="H31" s="38">
        <v>45</v>
      </c>
      <c r="I31" s="39">
        <v>10</v>
      </c>
      <c r="J31" s="38">
        <f t="shared" si="2"/>
        <v>90</v>
      </c>
      <c r="K31" s="38">
        <v>25</v>
      </c>
      <c r="L31" s="61"/>
      <c r="M31" s="38">
        <f t="shared" si="0"/>
        <v>90</v>
      </c>
      <c r="N31" s="61"/>
      <c r="O31" s="2">
        <f>N30+K31+54</f>
        <v>364</v>
      </c>
    </row>
    <row r="32" spans="1:15" s="2" customFormat="1" ht="24.9" customHeight="1" x14ac:dyDescent="0.3">
      <c r="A32" s="38">
        <v>15</v>
      </c>
      <c r="B32" s="41" t="s">
        <v>34</v>
      </c>
      <c r="C32" s="42" t="s">
        <v>6</v>
      </c>
      <c r="D32" s="81" t="s">
        <v>41</v>
      </c>
      <c r="E32" s="44"/>
      <c r="F32" s="15" t="s">
        <v>36</v>
      </c>
      <c r="G32" s="100">
        <v>5</v>
      </c>
      <c r="H32" s="38">
        <v>30</v>
      </c>
      <c r="I32" s="38">
        <f t="shared" ref="I32:I36" si="5">G32*2</f>
        <v>10</v>
      </c>
      <c r="J32" s="38">
        <f>G32*H32</f>
        <v>150</v>
      </c>
      <c r="K32" s="38">
        <v>25</v>
      </c>
      <c r="L32" s="12">
        <v>150</v>
      </c>
      <c r="M32" s="38">
        <f t="shared" si="0"/>
        <v>150</v>
      </c>
      <c r="N32" s="38">
        <f>L32+M32</f>
        <v>300</v>
      </c>
      <c r="O32" s="2">
        <f>N32+K32</f>
        <v>325</v>
      </c>
    </row>
    <row r="33" spans="1:15" s="2" customFormat="1" ht="24.9" customHeight="1" x14ac:dyDescent="0.3">
      <c r="A33" s="38">
        <v>16</v>
      </c>
      <c r="B33" s="41" t="s">
        <v>28</v>
      </c>
      <c r="C33" s="98" t="s">
        <v>29</v>
      </c>
      <c r="D33" s="81"/>
      <c r="E33" s="92">
        <v>2014</v>
      </c>
      <c r="F33" s="15" t="s">
        <v>41</v>
      </c>
      <c r="G33" s="38">
        <v>4</v>
      </c>
      <c r="H33" s="38">
        <v>30</v>
      </c>
      <c r="I33" s="38">
        <f t="shared" si="5"/>
        <v>8</v>
      </c>
      <c r="J33" s="38">
        <f t="shared" si="2"/>
        <v>120</v>
      </c>
      <c r="K33" s="38"/>
      <c r="L33" s="38">
        <v>120</v>
      </c>
      <c r="M33" s="38">
        <f t="shared" si="0"/>
        <v>120</v>
      </c>
      <c r="N33" s="105">
        <f>L33+M33+M34</f>
        <v>330</v>
      </c>
      <c r="O33" s="2">
        <f t="shared" ref="O33" si="6">N33</f>
        <v>330</v>
      </c>
    </row>
    <row r="34" spans="1:15" s="2" customFormat="1" ht="24.9" customHeight="1" x14ac:dyDescent="0.3">
      <c r="A34" s="38"/>
      <c r="B34" s="41"/>
      <c r="C34" s="99"/>
      <c r="D34" s="81"/>
      <c r="E34" s="90"/>
      <c r="F34" s="15" t="s">
        <v>37</v>
      </c>
      <c r="G34" s="12">
        <v>2</v>
      </c>
      <c r="H34" s="38">
        <v>45</v>
      </c>
      <c r="I34" s="38"/>
      <c r="J34" s="38">
        <f t="shared" si="2"/>
        <v>90</v>
      </c>
      <c r="K34" s="38"/>
      <c r="L34" s="38"/>
      <c r="M34" s="38">
        <f t="shared" si="0"/>
        <v>90</v>
      </c>
      <c r="N34" s="106"/>
    </row>
    <row r="35" spans="1:15" s="2" customFormat="1" ht="24.9" customHeight="1" x14ac:dyDescent="0.3">
      <c r="A35" s="38">
        <v>17</v>
      </c>
      <c r="B35" s="41" t="s">
        <v>30</v>
      </c>
      <c r="C35" s="42" t="s">
        <v>31</v>
      </c>
      <c r="D35" s="81"/>
      <c r="E35" s="90"/>
      <c r="F35" s="15" t="s">
        <v>37</v>
      </c>
      <c r="G35" s="38">
        <v>6</v>
      </c>
      <c r="H35" s="38">
        <v>45</v>
      </c>
      <c r="I35" s="38">
        <f t="shared" si="5"/>
        <v>12</v>
      </c>
      <c r="J35" s="38">
        <f t="shared" si="2"/>
        <v>270</v>
      </c>
      <c r="K35" s="38">
        <v>-4</v>
      </c>
      <c r="L35" s="38">
        <v>150</v>
      </c>
      <c r="M35" s="38">
        <f t="shared" si="0"/>
        <v>270</v>
      </c>
      <c r="N35" s="102">
        <f t="shared" si="3"/>
        <v>420</v>
      </c>
      <c r="O35" s="2">
        <f>N35+K35</f>
        <v>416</v>
      </c>
    </row>
    <row r="36" spans="1:15" s="2" customFormat="1" ht="24.9" customHeight="1" x14ac:dyDescent="0.3">
      <c r="A36" s="38">
        <v>18</v>
      </c>
      <c r="B36" s="41" t="s">
        <v>32</v>
      </c>
      <c r="C36" s="42" t="s">
        <v>33</v>
      </c>
      <c r="D36" s="81"/>
      <c r="E36" s="91"/>
      <c r="F36" s="15" t="s">
        <v>37</v>
      </c>
      <c r="G36" s="38">
        <v>5</v>
      </c>
      <c r="H36" s="38">
        <v>45</v>
      </c>
      <c r="I36" s="38">
        <f t="shared" si="5"/>
        <v>10</v>
      </c>
      <c r="J36" s="38">
        <f t="shared" si="2"/>
        <v>225</v>
      </c>
      <c r="K36" s="38">
        <v>4</v>
      </c>
      <c r="L36" s="38">
        <v>120</v>
      </c>
      <c r="M36" s="38">
        <f t="shared" si="0"/>
        <v>225</v>
      </c>
      <c r="N36" s="102">
        <f t="shared" si="3"/>
        <v>345</v>
      </c>
      <c r="O36" s="2">
        <f>N36+K36</f>
        <v>349</v>
      </c>
    </row>
    <row r="37" spans="1:15" x14ac:dyDescent="0.3">
      <c r="H37" s="93"/>
      <c r="L37" s="94"/>
      <c r="M37" s="95"/>
    </row>
    <row r="38" spans="1:15" x14ac:dyDescent="0.3">
      <c r="B38" s="28" t="s">
        <v>71</v>
      </c>
    </row>
    <row r="39" spans="1:15" x14ac:dyDescent="0.3">
      <c r="B39" s="28" t="s">
        <v>72</v>
      </c>
    </row>
    <row r="40" spans="1:15" x14ac:dyDescent="0.3">
      <c r="B40" s="28" t="s">
        <v>73</v>
      </c>
    </row>
    <row r="41" spans="1:15" x14ac:dyDescent="0.3">
      <c r="B41" s="28" t="s">
        <v>74</v>
      </c>
    </row>
    <row r="42" spans="1:15" x14ac:dyDescent="0.3">
      <c r="B42" s="28" t="s">
        <v>75</v>
      </c>
    </row>
    <row r="43" spans="1:15" x14ac:dyDescent="0.3">
      <c r="B43" s="28" t="s">
        <v>86</v>
      </c>
    </row>
  </sheetData>
  <mergeCells count="43">
    <mergeCell ref="L14:L15"/>
    <mergeCell ref="L12:L13"/>
    <mergeCell ref="N12:N13"/>
    <mergeCell ref="N14:N15"/>
    <mergeCell ref="N18:N19"/>
    <mergeCell ref="L30:L31"/>
    <mergeCell ref="N30:N31"/>
    <mergeCell ref="D32:D36"/>
    <mergeCell ref="C33:C34"/>
    <mergeCell ref="N33:N34"/>
    <mergeCell ref="C12:C13"/>
    <mergeCell ref="B12:B13"/>
    <mergeCell ref="B14:B15"/>
    <mergeCell ref="C14:C15"/>
    <mergeCell ref="C18:C19"/>
    <mergeCell ref="B18:B19"/>
    <mergeCell ref="L18:L19"/>
    <mergeCell ref="A24:A25"/>
    <mergeCell ref="B24:B25"/>
    <mergeCell ref="C24:C25"/>
    <mergeCell ref="D24:D25"/>
    <mergeCell ref="I24:I25"/>
    <mergeCell ref="D26:D31"/>
    <mergeCell ref="A9:N9"/>
    <mergeCell ref="B11:C11"/>
    <mergeCell ref="D12:D19"/>
    <mergeCell ref="E15:E22"/>
    <mergeCell ref="D20:D23"/>
    <mergeCell ref="A22:A23"/>
    <mergeCell ref="B22:B23"/>
    <mergeCell ref="C22:C23"/>
    <mergeCell ref="I22:I23"/>
    <mergeCell ref="L22:L23"/>
    <mergeCell ref="A2:C3"/>
    <mergeCell ref="D2:J2"/>
    <mergeCell ref="N2:N7"/>
    <mergeCell ref="D3:J3"/>
    <mergeCell ref="A4:C6"/>
    <mergeCell ref="D4:J4"/>
    <mergeCell ref="D5:J5"/>
    <mergeCell ref="D6:J6"/>
    <mergeCell ref="A7:C7"/>
    <mergeCell ref="D7:J7"/>
  </mergeCells>
  <pageMargins left="0.47" right="0.19685039370078741" top="0.18" bottom="0.15" header="0.11811023622047245" footer="0.15748031496062992"/>
  <pageSetup paperSize="9" orientation="landscape" horizontalDpi="30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3"/>
  <sheetViews>
    <sheetView tabSelected="1" topLeftCell="D7" zoomScaleNormal="100" workbookViewId="0">
      <selection activeCell="K11" sqref="K11"/>
    </sheetView>
  </sheetViews>
  <sheetFormatPr defaultRowHeight="16.8" x14ac:dyDescent="0.3"/>
  <cols>
    <col min="1" max="1" width="4.1796875" customWidth="1"/>
    <col min="2" max="2" width="16.54296875" customWidth="1"/>
    <col min="3" max="3" width="9.81640625" customWidth="1"/>
    <col min="4" max="4" width="11.453125" customWidth="1"/>
    <col min="5" max="5" width="12.6328125" customWidth="1"/>
    <col min="6" max="6" width="18.1796875" customWidth="1"/>
    <col min="7" max="7" width="8.54296875" customWidth="1"/>
    <col min="8" max="8" width="10.08984375" customWidth="1"/>
    <col min="9" max="9" width="17.453125" hidden="1" customWidth="1"/>
    <col min="10" max="10" width="8.90625" hidden="1" customWidth="1"/>
    <col min="11" max="13" width="8.90625" customWidth="1"/>
    <col min="14" max="14" width="12.1796875" customWidth="1"/>
  </cols>
  <sheetData>
    <row r="1" spans="1:15" s="1" customFormat="1" ht="6" customHeight="1" x14ac:dyDescent="0.4"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5" s="1" customFormat="1" ht="24" customHeight="1" x14ac:dyDescent="0.4">
      <c r="A2" s="79" t="s">
        <v>59</v>
      </c>
      <c r="B2" s="79"/>
      <c r="C2" s="79"/>
      <c r="D2" s="72" t="s">
        <v>91</v>
      </c>
      <c r="E2" s="72"/>
      <c r="F2" s="72"/>
      <c r="G2" s="72"/>
      <c r="H2" s="72"/>
      <c r="I2" s="72"/>
      <c r="J2" s="72"/>
      <c r="K2" s="46"/>
      <c r="L2" s="46"/>
      <c r="M2" s="46"/>
      <c r="N2" s="89" t="s">
        <v>95</v>
      </c>
    </row>
    <row r="3" spans="1:15" s="1" customFormat="1" ht="24" customHeight="1" x14ac:dyDescent="0.4">
      <c r="A3" s="79"/>
      <c r="B3" s="79"/>
      <c r="C3" s="79"/>
      <c r="D3" s="72" t="s">
        <v>92</v>
      </c>
      <c r="E3" s="72"/>
      <c r="F3" s="72"/>
      <c r="G3" s="72"/>
      <c r="H3" s="72"/>
      <c r="I3" s="72"/>
      <c r="J3" s="72"/>
      <c r="K3" s="46"/>
      <c r="L3" s="46"/>
      <c r="M3" s="46"/>
      <c r="N3" s="89"/>
    </row>
    <row r="4" spans="1:15" s="1" customFormat="1" ht="24" customHeight="1" x14ac:dyDescent="0.4">
      <c r="A4" s="79" t="s">
        <v>60</v>
      </c>
      <c r="B4" s="79"/>
      <c r="C4" s="79"/>
      <c r="D4" s="72" t="s">
        <v>87</v>
      </c>
      <c r="E4" s="72"/>
      <c r="F4" s="72"/>
      <c r="G4" s="72"/>
      <c r="H4" s="72"/>
      <c r="I4" s="72"/>
      <c r="J4" s="72"/>
      <c r="K4" s="46"/>
      <c r="L4" s="46"/>
      <c r="M4" s="46"/>
      <c r="N4" s="89"/>
    </row>
    <row r="5" spans="1:15" s="1" customFormat="1" ht="24" customHeight="1" x14ac:dyDescent="0.4">
      <c r="A5" s="79"/>
      <c r="B5" s="79"/>
      <c r="C5" s="79"/>
      <c r="D5" s="72" t="s">
        <v>88</v>
      </c>
      <c r="E5" s="72"/>
      <c r="F5" s="72"/>
      <c r="G5" s="72"/>
      <c r="H5" s="72"/>
      <c r="I5" s="72"/>
      <c r="J5" s="72"/>
      <c r="K5" s="46"/>
      <c r="L5" s="46"/>
      <c r="M5" s="46"/>
      <c r="N5" s="89"/>
    </row>
    <row r="6" spans="1:15" s="1" customFormat="1" ht="24" customHeight="1" x14ac:dyDescent="0.4">
      <c r="A6" s="79"/>
      <c r="B6" s="79"/>
      <c r="C6" s="79"/>
      <c r="D6" s="72" t="s">
        <v>89</v>
      </c>
      <c r="E6" s="72"/>
      <c r="F6" s="72"/>
      <c r="G6" s="72"/>
      <c r="H6" s="72"/>
      <c r="I6" s="72"/>
      <c r="J6" s="72"/>
      <c r="K6" s="46"/>
      <c r="L6" s="46"/>
      <c r="M6" s="46"/>
      <c r="N6" s="89"/>
      <c r="O6" s="1">
        <f>3000-(60+570)</f>
        <v>2370</v>
      </c>
    </row>
    <row r="7" spans="1:15" s="1" customFormat="1" ht="24" customHeight="1" x14ac:dyDescent="0.4">
      <c r="A7" s="72" t="s">
        <v>62</v>
      </c>
      <c r="B7" s="72"/>
      <c r="C7" s="72"/>
      <c r="D7" s="72" t="s">
        <v>90</v>
      </c>
      <c r="E7" s="72"/>
      <c r="F7" s="72"/>
      <c r="G7" s="72"/>
      <c r="H7" s="72"/>
      <c r="I7" s="72"/>
      <c r="J7" s="72"/>
      <c r="K7" s="46"/>
      <c r="L7" s="46"/>
      <c r="M7" s="46"/>
      <c r="N7" s="89"/>
    </row>
    <row r="8" spans="1:15" s="1" customFormat="1" ht="7.5" customHeight="1" x14ac:dyDescent="0.4">
      <c r="A8" s="18"/>
      <c r="B8" s="18"/>
      <c r="C8" s="18"/>
      <c r="D8" s="48"/>
      <c r="E8" s="48"/>
      <c r="F8" s="48"/>
      <c r="G8" s="48"/>
      <c r="H8" s="48"/>
      <c r="I8" s="48"/>
      <c r="J8" s="48"/>
      <c r="K8" s="48"/>
      <c r="L8" s="48"/>
      <c r="M8" s="48"/>
      <c r="N8" s="22"/>
    </row>
    <row r="9" spans="1:15" s="1" customFormat="1" ht="42" customHeight="1" x14ac:dyDescent="0.4">
      <c r="A9" s="80" t="s">
        <v>50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21"/>
    </row>
    <row r="10" spans="1:15" s="1" customFormat="1" ht="9.75" customHeight="1" x14ac:dyDescent="0.4">
      <c r="A10" s="17"/>
      <c r="B10" s="17"/>
      <c r="C10" s="17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14"/>
    </row>
    <row r="11" spans="1:15" s="8" customFormat="1" ht="26.25" customHeight="1" x14ac:dyDescent="0.3">
      <c r="A11" s="47" t="s">
        <v>0</v>
      </c>
      <c r="B11" s="82" t="s">
        <v>2</v>
      </c>
      <c r="C11" s="82"/>
      <c r="D11" s="47" t="s">
        <v>1</v>
      </c>
      <c r="E11" s="47" t="s">
        <v>48</v>
      </c>
      <c r="F11" s="47" t="s">
        <v>35</v>
      </c>
      <c r="G11" s="7" t="s">
        <v>52</v>
      </c>
      <c r="H11" s="7" t="s">
        <v>69</v>
      </c>
      <c r="I11" s="7" t="s">
        <v>49</v>
      </c>
      <c r="J11" s="7" t="s">
        <v>53</v>
      </c>
      <c r="K11" s="7"/>
      <c r="L11" s="7" t="s">
        <v>93</v>
      </c>
      <c r="M11" s="7" t="s">
        <v>94</v>
      </c>
      <c r="N11" s="7" t="s">
        <v>51</v>
      </c>
    </row>
    <row r="12" spans="1:15" s="2" customFormat="1" ht="21.75" customHeight="1" x14ac:dyDescent="0.3">
      <c r="A12" s="38">
        <v>1</v>
      </c>
      <c r="B12" s="62" t="s">
        <v>5</v>
      </c>
      <c r="C12" s="65" t="s">
        <v>6</v>
      </c>
      <c r="D12" s="83" t="s">
        <v>44</v>
      </c>
      <c r="E12" s="38"/>
      <c r="F12" s="15" t="s">
        <v>37</v>
      </c>
      <c r="G12" s="38">
        <v>3</v>
      </c>
      <c r="H12" s="38">
        <v>45</v>
      </c>
      <c r="I12" s="38">
        <f>G12*3</f>
        <v>9</v>
      </c>
      <c r="J12" s="38">
        <f>G12*H12</f>
        <v>135</v>
      </c>
      <c r="K12" s="38">
        <v>44</v>
      </c>
      <c r="L12" s="68">
        <f>J12</f>
        <v>135</v>
      </c>
      <c r="M12" s="38">
        <f>G12*H12</f>
        <v>135</v>
      </c>
      <c r="N12" s="68">
        <f>L12+M12+M13</f>
        <v>270</v>
      </c>
      <c r="O12" s="2">
        <f>N12+4+K12</f>
        <v>318</v>
      </c>
    </row>
    <row r="13" spans="1:15" s="2" customFormat="1" ht="21.75" customHeight="1" x14ac:dyDescent="0.3">
      <c r="A13" s="38"/>
      <c r="B13" s="64"/>
      <c r="C13" s="67"/>
      <c r="D13" s="84"/>
      <c r="E13" s="38"/>
      <c r="F13" s="15" t="s">
        <v>36</v>
      </c>
      <c r="G13" s="102">
        <v>0</v>
      </c>
      <c r="H13" s="38">
        <v>30</v>
      </c>
      <c r="I13" s="38"/>
      <c r="J13" s="38"/>
      <c r="K13" s="38"/>
      <c r="L13" s="61"/>
      <c r="M13" s="38">
        <f>G13*H13</f>
        <v>0</v>
      </c>
      <c r="N13" s="61"/>
    </row>
    <row r="14" spans="1:15" s="2" customFormat="1" ht="21.75" customHeight="1" x14ac:dyDescent="0.3">
      <c r="A14" s="38"/>
      <c r="B14" s="62" t="s">
        <v>3</v>
      </c>
      <c r="C14" s="65" t="s">
        <v>4</v>
      </c>
      <c r="D14" s="84"/>
      <c r="E14" s="38"/>
      <c r="F14" s="15" t="s">
        <v>36</v>
      </c>
      <c r="G14" s="102">
        <v>0</v>
      </c>
      <c r="H14" s="38">
        <v>30</v>
      </c>
      <c r="I14" s="38"/>
      <c r="J14" s="38"/>
      <c r="K14" s="38">
        <v>6</v>
      </c>
      <c r="L14" s="103">
        <v>150</v>
      </c>
      <c r="M14" s="38">
        <f t="shared" ref="M14:M36" si="0">G14*H14</f>
        <v>0</v>
      </c>
      <c r="N14" s="68">
        <f>L14+M15+M14</f>
        <v>285</v>
      </c>
    </row>
    <row r="15" spans="1:15" s="2" customFormat="1" ht="24.9" customHeight="1" x14ac:dyDescent="0.3">
      <c r="A15" s="38">
        <v>2</v>
      </c>
      <c r="B15" s="64"/>
      <c r="C15" s="67"/>
      <c r="D15" s="84"/>
      <c r="E15" s="88" t="s">
        <v>56</v>
      </c>
      <c r="F15" s="15" t="s">
        <v>37</v>
      </c>
      <c r="G15" s="38">
        <v>3</v>
      </c>
      <c r="H15" s="38">
        <v>45</v>
      </c>
      <c r="I15" s="38">
        <f t="shared" ref="I15:I17" si="1">G15*2</f>
        <v>6</v>
      </c>
      <c r="J15" s="38">
        <f>G15*H15</f>
        <v>135</v>
      </c>
      <c r="K15" s="38">
        <v>54</v>
      </c>
      <c r="L15" s="104"/>
      <c r="M15" s="38">
        <f t="shared" si="0"/>
        <v>135</v>
      </c>
      <c r="N15" s="61"/>
      <c r="O15" s="2">
        <f>N14+K15+K14</f>
        <v>345</v>
      </c>
    </row>
    <row r="16" spans="1:15" s="2" customFormat="1" ht="24.9" customHeight="1" x14ac:dyDescent="0.3">
      <c r="A16" s="38">
        <v>3</v>
      </c>
      <c r="B16" s="41" t="s">
        <v>7</v>
      </c>
      <c r="C16" s="42" t="s">
        <v>8</v>
      </c>
      <c r="D16" s="84"/>
      <c r="E16" s="88"/>
      <c r="F16" s="15" t="s">
        <v>37</v>
      </c>
      <c r="G16" s="38">
        <v>4</v>
      </c>
      <c r="H16" s="38">
        <v>45</v>
      </c>
      <c r="I16" s="38">
        <f t="shared" si="1"/>
        <v>8</v>
      </c>
      <c r="J16" s="38">
        <f t="shared" ref="J16:J36" si="2">G16*H16</f>
        <v>180</v>
      </c>
      <c r="K16" s="38">
        <v>-10</v>
      </c>
      <c r="L16" s="38">
        <f>J16</f>
        <v>180</v>
      </c>
      <c r="M16" s="38">
        <f t="shared" si="0"/>
        <v>180</v>
      </c>
      <c r="N16" s="38">
        <f>L16+M16</f>
        <v>360</v>
      </c>
      <c r="O16" s="2">
        <f>N16+K16</f>
        <v>350</v>
      </c>
    </row>
    <row r="17" spans="1:15" s="2" customFormat="1" ht="24.9" customHeight="1" x14ac:dyDescent="0.3">
      <c r="A17" s="38">
        <v>4</v>
      </c>
      <c r="B17" s="41" t="s">
        <v>9</v>
      </c>
      <c r="C17" s="42" t="s">
        <v>10</v>
      </c>
      <c r="D17" s="84"/>
      <c r="E17" s="88"/>
      <c r="F17" s="15" t="s">
        <v>37</v>
      </c>
      <c r="G17" s="38">
        <v>4</v>
      </c>
      <c r="H17" s="38">
        <v>45</v>
      </c>
      <c r="I17" s="38">
        <f t="shared" si="1"/>
        <v>8</v>
      </c>
      <c r="J17" s="38">
        <f t="shared" si="2"/>
        <v>180</v>
      </c>
      <c r="K17" s="38"/>
      <c r="L17" s="38">
        <f>J17</f>
        <v>180</v>
      </c>
      <c r="M17" s="38">
        <f t="shared" si="0"/>
        <v>180</v>
      </c>
      <c r="N17" s="38">
        <f t="shared" ref="N17:N35" si="3">L17+M17</f>
        <v>360</v>
      </c>
      <c r="O17" s="2">
        <f>N17</f>
        <v>360</v>
      </c>
    </row>
    <row r="18" spans="1:15" s="2" customFormat="1" ht="24.9" customHeight="1" x14ac:dyDescent="0.3">
      <c r="A18" s="38"/>
      <c r="B18" s="62" t="s">
        <v>11</v>
      </c>
      <c r="C18" s="65" t="s">
        <v>12</v>
      </c>
      <c r="D18" s="84"/>
      <c r="E18" s="88"/>
      <c r="F18" s="15" t="s">
        <v>36</v>
      </c>
      <c r="G18" s="38">
        <v>0</v>
      </c>
      <c r="H18" s="38">
        <v>30</v>
      </c>
      <c r="I18" s="38"/>
      <c r="J18" s="38"/>
      <c r="K18" s="38"/>
      <c r="L18" s="68">
        <v>210</v>
      </c>
      <c r="M18" s="38">
        <f t="shared" si="0"/>
        <v>0</v>
      </c>
      <c r="N18" s="68">
        <f>L18+M19</f>
        <v>390</v>
      </c>
    </row>
    <row r="19" spans="1:15" s="2" customFormat="1" ht="24.9" customHeight="1" x14ac:dyDescent="0.3">
      <c r="A19" s="38">
        <v>5</v>
      </c>
      <c r="B19" s="64"/>
      <c r="C19" s="67"/>
      <c r="D19" s="85"/>
      <c r="E19" s="88"/>
      <c r="F19" s="15" t="s">
        <v>37</v>
      </c>
      <c r="G19" s="38">
        <v>4</v>
      </c>
      <c r="H19" s="38">
        <v>45</v>
      </c>
      <c r="I19" s="38">
        <v>19</v>
      </c>
      <c r="J19" s="38">
        <f t="shared" si="2"/>
        <v>180</v>
      </c>
      <c r="K19" s="38"/>
      <c r="L19" s="61"/>
      <c r="M19" s="38">
        <f t="shared" si="0"/>
        <v>180</v>
      </c>
      <c r="N19" s="61"/>
      <c r="O19" s="2">
        <f>N18+M18</f>
        <v>390</v>
      </c>
    </row>
    <row r="20" spans="1:15" s="2" customFormat="1" ht="24.9" hidden="1" customHeight="1" x14ac:dyDescent="0.3">
      <c r="A20" s="38">
        <v>6</v>
      </c>
      <c r="B20" s="41" t="s">
        <v>13</v>
      </c>
      <c r="C20" s="42" t="s">
        <v>14</v>
      </c>
      <c r="D20" s="68" t="s">
        <v>45</v>
      </c>
      <c r="E20" s="88"/>
      <c r="F20" s="15" t="s">
        <v>38</v>
      </c>
      <c r="G20" s="38"/>
      <c r="H20" s="38">
        <v>30</v>
      </c>
      <c r="I20" s="38">
        <v>19</v>
      </c>
      <c r="J20" s="38">
        <f t="shared" si="2"/>
        <v>0</v>
      </c>
      <c r="K20" s="38"/>
      <c r="L20" s="38">
        <v>270</v>
      </c>
      <c r="M20" s="38">
        <f t="shared" si="0"/>
        <v>0</v>
      </c>
      <c r="N20" s="38">
        <f t="shared" si="3"/>
        <v>270</v>
      </c>
      <c r="O20" s="2">
        <f t="shared" ref="O20:O27" si="4">N20</f>
        <v>270</v>
      </c>
    </row>
    <row r="21" spans="1:15" s="2" customFormat="1" ht="24.9" hidden="1" customHeight="1" x14ac:dyDescent="0.3">
      <c r="A21" s="38">
        <v>7</v>
      </c>
      <c r="B21" s="41" t="s">
        <v>15</v>
      </c>
      <c r="C21" s="42" t="s">
        <v>16</v>
      </c>
      <c r="D21" s="60"/>
      <c r="E21" s="88"/>
      <c r="F21" s="15" t="s">
        <v>38</v>
      </c>
      <c r="G21" s="38"/>
      <c r="H21" s="38">
        <v>30</v>
      </c>
      <c r="I21" s="38">
        <v>18</v>
      </c>
      <c r="J21" s="38">
        <f t="shared" si="2"/>
        <v>0</v>
      </c>
      <c r="K21" s="38"/>
      <c r="L21" s="38">
        <v>270</v>
      </c>
      <c r="M21" s="38">
        <f t="shared" si="0"/>
        <v>0</v>
      </c>
      <c r="N21" s="38">
        <f t="shared" si="3"/>
        <v>270</v>
      </c>
      <c r="O21" s="2">
        <f t="shared" si="4"/>
        <v>270</v>
      </c>
    </row>
    <row r="22" spans="1:15" s="2" customFormat="1" ht="24.9" hidden="1" customHeight="1" x14ac:dyDescent="0.3">
      <c r="A22" s="81">
        <v>8</v>
      </c>
      <c r="B22" s="62" t="s">
        <v>17</v>
      </c>
      <c r="C22" s="65" t="s">
        <v>18</v>
      </c>
      <c r="D22" s="60"/>
      <c r="E22" s="88"/>
      <c r="F22" s="15" t="s">
        <v>38</v>
      </c>
      <c r="G22" s="38"/>
      <c r="H22" s="38">
        <v>30</v>
      </c>
      <c r="I22" s="68">
        <v>20</v>
      </c>
      <c r="J22" s="38">
        <f t="shared" si="2"/>
        <v>0</v>
      </c>
      <c r="K22" s="39"/>
      <c r="L22" s="68">
        <f>J22+J23</f>
        <v>0</v>
      </c>
      <c r="M22" s="38">
        <f t="shared" si="0"/>
        <v>0</v>
      </c>
      <c r="N22" s="38">
        <f t="shared" si="3"/>
        <v>0</v>
      </c>
      <c r="O22" s="2">
        <f t="shared" si="4"/>
        <v>0</v>
      </c>
    </row>
    <row r="23" spans="1:15" s="2" customFormat="1" ht="24.9" hidden="1" customHeight="1" x14ac:dyDescent="0.3">
      <c r="A23" s="81"/>
      <c r="B23" s="64"/>
      <c r="C23" s="67"/>
      <c r="D23" s="60"/>
      <c r="E23" s="44"/>
      <c r="F23" s="15" t="s">
        <v>47</v>
      </c>
      <c r="G23" s="38"/>
      <c r="H23" s="38">
        <v>30</v>
      </c>
      <c r="I23" s="61"/>
      <c r="J23" s="38">
        <f t="shared" si="2"/>
        <v>0</v>
      </c>
      <c r="K23" s="40"/>
      <c r="L23" s="61"/>
      <c r="M23" s="38">
        <f t="shared" si="0"/>
        <v>0</v>
      </c>
      <c r="N23" s="38">
        <f t="shared" si="3"/>
        <v>0</v>
      </c>
      <c r="O23" s="2">
        <f t="shared" si="4"/>
        <v>0</v>
      </c>
    </row>
    <row r="24" spans="1:15" s="2" customFormat="1" ht="24.9" hidden="1" customHeight="1" x14ac:dyDescent="0.3">
      <c r="A24" s="68">
        <v>9</v>
      </c>
      <c r="B24" s="62" t="s">
        <v>78</v>
      </c>
      <c r="C24" s="65" t="s">
        <v>79</v>
      </c>
      <c r="D24" s="60" t="s">
        <v>45</v>
      </c>
      <c r="E24" s="45"/>
      <c r="F24" s="15" t="s">
        <v>82</v>
      </c>
      <c r="G24" s="38"/>
      <c r="H24" s="38">
        <v>30</v>
      </c>
      <c r="I24" s="68">
        <v>20</v>
      </c>
      <c r="J24" s="38">
        <f t="shared" si="2"/>
        <v>0</v>
      </c>
      <c r="K24" s="39"/>
      <c r="L24" s="92">
        <v>240</v>
      </c>
      <c r="M24" s="38">
        <f t="shared" si="0"/>
        <v>0</v>
      </c>
      <c r="N24" s="38">
        <f t="shared" si="3"/>
        <v>240</v>
      </c>
      <c r="O24" s="2">
        <f t="shared" si="4"/>
        <v>240</v>
      </c>
    </row>
    <row r="25" spans="1:15" s="2" customFormat="1" ht="24.9" hidden="1" customHeight="1" x14ac:dyDescent="0.3">
      <c r="A25" s="60"/>
      <c r="B25" s="63"/>
      <c r="C25" s="66"/>
      <c r="D25" s="61"/>
      <c r="E25" s="38"/>
      <c r="F25" s="15" t="s">
        <v>82</v>
      </c>
      <c r="G25" s="38"/>
      <c r="H25" s="38">
        <v>30</v>
      </c>
      <c r="I25" s="60"/>
      <c r="J25" s="38">
        <f t="shared" si="2"/>
        <v>0</v>
      </c>
      <c r="K25" s="43"/>
      <c r="L25" s="90"/>
      <c r="M25" s="38">
        <f t="shared" si="0"/>
        <v>0</v>
      </c>
      <c r="N25" s="38">
        <f t="shared" si="3"/>
        <v>0</v>
      </c>
      <c r="O25" s="2">
        <f t="shared" si="4"/>
        <v>0</v>
      </c>
    </row>
    <row r="26" spans="1:15" s="2" customFormat="1" ht="24.9" customHeight="1" x14ac:dyDescent="0.3">
      <c r="A26" s="38">
        <v>10</v>
      </c>
      <c r="B26" s="41" t="s">
        <v>21</v>
      </c>
      <c r="C26" s="42" t="s">
        <v>22</v>
      </c>
      <c r="D26" s="83" t="s">
        <v>46</v>
      </c>
      <c r="E26" s="39"/>
      <c r="F26" s="15" t="s">
        <v>39</v>
      </c>
      <c r="G26" s="38">
        <v>2</v>
      </c>
      <c r="H26" s="38">
        <v>45</v>
      </c>
      <c r="I26" s="38">
        <v>15</v>
      </c>
      <c r="J26" s="38">
        <f>G26*H26</f>
        <v>90</v>
      </c>
      <c r="K26" s="38">
        <v>44</v>
      </c>
      <c r="L26" s="38">
        <v>225</v>
      </c>
      <c r="M26" s="38">
        <f t="shared" si="0"/>
        <v>90</v>
      </c>
      <c r="N26" s="38">
        <f t="shared" si="3"/>
        <v>315</v>
      </c>
      <c r="O26" s="2">
        <f>N26+K26</f>
        <v>359</v>
      </c>
    </row>
    <row r="27" spans="1:15" s="2" customFormat="1" ht="24.9" customHeight="1" x14ac:dyDescent="0.3">
      <c r="A27" s="38">
        <v>11</v>
      </c>
      <c r="B27" s="41" t="s">
        <v>19</v>
      </c>
      <c r="C27" s="96" t="s">
        <v>20</v>
      </c>
      <c r="D27" s="84"/>
      <c r="E27" s="44"/>
      <c r="F27" s="15" t="s">
        <v>39</v>
      </c>
      <c r="G27" s="38">
        <v>3</v>
      </c>
      <c r="H27" s="38">
        <v>45</v>
      </c>
      <c r="I27" s="39">
        <v>11</v>
      </c>
      <c r="J27" s="38">
        <f t="shared" si="2"/>
        <v>135</v>
      </c>
      <c r="K27" s="38"/>
      <c r="L27" s="38">
        <v>165</v>
      </c>
      <c r="M27" s="38">
        <f t="shared" si="0"/>
        <v>135</v>
      </c>
      <c r="N27" s="38">
        <f t="shared" si="3"/>
        <v>300</v>
      </c>
      <c r="O27" s="2">
        <f t="shared" si="4"/>
        <v>300</v>
      </c>
    </row>
    <row r="28" spans="1:15" s="2" customFormat="1" ht="24.9" customHeight="1" x14ac:dyDescent="0.3">
      <c r="A28" s="38">
        <v>12</v>
      </c>
      <c r="B28" s="41" t="s">
        <v>23</v>
      </c>
      <c r="C28" s="42" t="s">
        <v>24</v>
      </c>
      <c r="D28" s="84"/>
      <c r="E28" s="44"/>
      <c r="F28" s="15" t="s">
        <v>39</v>
      </c>
      <c r="G28" s="38">
        <v>4</v>
      </c>
      <c r="H28" s="38">
        <v>45</v>
      </c>
      <c r="I28" s="38">
        <v>15</v>
      </c>
      <c r="J28" s="38">
        <f t="shared" si="2"/>
        <v>180</v>
      </c>
      <c r="K28" s="38">
        <v>-75</v>
      </c>
      <c r="L28" s="38">
        <v>225</v>
      </c>
      <c r="M28" s="38">
        <f t="shared" si="0"/>
        <v>180</v>
      </c>
      <c r="N28" s="38">
        <f>(L28+M28)</f>
        <v>405</v>
      </c>
      <c r="O28" s="2">
        <f>N28+K28</f>
        <v>330</v>
      </c>
    </row>
    <row r="29" spans="1:15" s="2" customFormat="1" ht="24.9" customHeight="1" x14ac:dyDescent="0.3">
      <c r="A29" s="38">
        <v>13</v>
      </c>
      <c r="B29" s="41" t="s">
        <v>11</v>
      </c>
      <c r="C29" s="42" t="s">
        <v>25</v>
      </c>
      <c r="D29" s="84"/>
      <c r="E29" s="38"/>
      <c r="F29" s="15" t="s">
        <v>39</v>
      </c>
      <c r="G29" s="38">
        <v>4</v>
      </c>
      <c r="H29" s="38">
        <v>45</v>
      </c>
      <c r="I29" s="39">
        <v>9</v>
      </c>
      <c r="J29" s="38">
        <f t="shared" si="2"/>
        <v>180</v>
      </c>
      <c r="K29" s="38">
        <v>25</v>
      </c>
      <c r="L29" s="38">
        <v>135</v>
      </c>
      <c r="M29" s="38">
        <f t="shared" si="0"/>
        <v>180</v>
      </c>
      <c r="N29" s="38">
        <f>L29+M29</f>
        <v>315</v>
      </c>
      <c r="O29" s="2">
        <f>N29+K29</f>
        <v>340</v>
      </c>
    </row>
    <row r="30" spans="1:15" s="2" customFormat="1" ht="24.9" customHeight="1" x14ac:dyDescent="0.3">
      <c r="A30" s="38"/>
      <c r="B30" s="41"/>
      <c r="C30" s="42"/>
      <c r="D30" s="84"/>
      <c r="E30" s="40"/>
      <c r="F30" s="15" t="s">
        <v>36</v>
      </c>
      <c r="G30" s="102">
        <v>1</v>
      </c>
      <c r="H30" s="38">
        <v>30</v>
      </c>
      <c r="I30" s="39"/>
      <c r="J30" s="38">
        <f t="shared" si="2"/>
        <v>30</v>
      </c>
      <c r="K30" s="38"/>
      <c r="L30" s="68">
        <v>165</v>
      </c>
      <c r="M30" s="38">
        <f t="shared" si="0"/>
        <v>30</v>
      </c>
      <c r="N30" s="68">
        <f>L30+M31+M30</f>
        <v>285</v>
      </c>
    </row>
    <row r="31" spans="1:15" s="2" customFormat="1" ht="24.9" customHeight="1" x14ac:dyDescent="0.3">
      <c r="A31" s="38">
        <v>14</v>
      </c>
      <c r="B31" s="41" t="s">
        <v>26</v>
      </c>
      <c r="C31" s="42" t="s">
        <v>27</v>
      </c>
      <c r="D31" s="84"/>
      <c r="E31" s="97"/>
      <c r="F31" s="15" t="s">
        <v>37</v>
      </c>
      <c r="G31" s="38">
        <v>2</v>
      </c>
      <c r="H31" s="38">
        <v>45</v>
      </c>
      <c r="I31" s="39">
        <v>10</v>
      </c>
      <c r="J31" s="38">
        <f t="shared" si="2"/>
        <v>90</v>
      </c>
      <c r="K31" s="38">
        <v>25</v>
      </c>
      <c r="L31" s="61"/>
      <c r="M31" s="38">
        <f t="shared" si="0"/>
        <v>90</v>
      </c>
      <c r="N31" s="61"/>
      <c r="O31" s="2">
        <f>N30+K31+54</f>
        <v>364</v>
      </c>
    </row>
    <row r="32" spans="1:15" s="2" customFormat="1" ht="24.9" customHeight="1" x14ac:dyDescent="0.3">
      <c r="A32" s="38">
        <v>15</v>
      </c>
      <c r="B32" s="41" t="s">
        <v>34</v>
      </c>
      <c r="C32" s="42" t="s">
        <v>6</v>
      </c>
      <c r="D32" s="81" t="s">
        <v>41</v>
      </c>
      <c r="E32" s="44"/>
      <c r="F32" s="15" t="s">
        <v>36</v>
      </c>
      <c r="G32" s="100">
        <v>5</v>
      </c>
      <c r="H32" s="38">
        <v>30</v>
      </c>
      <c r="I32" s="38">
        <f t="shared" ref="I32:I36" si="5">G32*2</f>
        <v>10</v>
      </c>
      <c r="J32" s="38">
        <f>G32*H32</f>
        <v>150</v>
      </c>
      <c r="K32" s="38">
        <v>25</v>
      </c>
      <c r="L32" s="12">
        <v>150</v>
      </c>
      <c r="M32" s="38">
        <f t="shared" si="0"/>
        <v>150</v>
      </c>
      <c r="N32" s="38">
        <f>L32+M32</f>
        <v>300</v>
      </c>
      <c r="O32" s="2">
        <f>N32+K32</f>
        <v>325</v>
      </c>
    </row>
    <row r="33" spans="1:15" s="2" customFormat="1" ht="24.9" customHeight="1" x14ac:dyDescent="0.3">
      <c r="A33" s="38">
        <v>16</v>
      </c>
      <c r="B33" s="41" t="s">
        <v>28</v>
      </c>
      <c r="C33" s="98" t="s">
        <v>29</v>
      </c>
      <c r="D33" s="81"/>
      <c r="E33" s="92">
        <v>2014</v>
      </c>
      <c r="F33" s="15" t="s">
        <v>41</v>
      </c>
      <c r="G33" s="38">
        <v>4</v>
      </c>
      <c r="H33" s="38">
        <v>30</v>
      </c>
      <c r="I33" s="38">
        <f t="shared" si="5"/>
        <v>8</v>
      </c>
      <c r="J33" s="38">
        <f t="shared" si="2"/>
        <v>120</v>
      </c>
      <c r="K33" s="38"/>
      <c r="L33" s="38">
        <v>120</v>
      </c>
      <c r="M33" s="38">
        <f t="shared" si="0"/>
        <v>120</v>
      </c>
      <c r="N33" s="105">
        <f>L33+M33+M34</f>
        <v>330</v>
      </c>
      <c r="O33" s="2">
        <f t="shared" ref="O33" si="6">N33</f>
        <v>330</v>
      </c>
    </row>
    <row r="34" spans="1:15" s="2" customFormat="1" ht="24.9" customHeight="1" x14ac:dyDescent="0.3">
      <c r="A34" s="38"/>
      <c r="B34" s="41"/>
      <c r="C34" s="99"/>
      <c r="D34" s="81"/>
      <c r="E34" s="90"/>
      <c r="F34" s="15" t="s">
        <v>36</v>
      </c>
      <c r="G34" s="12">
        <v>3</v>
      </c>
      <c r="H34" s="38">
        <v>30</v>
      </c>
      <c r="I34" s="38"/>
      <c r="J34" s="38">
        <f t="shared" si="2"/>
        <v>90</v>
      </c>
      <c r="K34" s="38"/>
      <c r="L34" s="38"/>
      <c r="M34" s="38">
        <f t="shared" si="0"/>
        <v>90</v>
      </c>
      <c r="N34" s="106"/>
    </row>
    <row r="35" spans="1:15" s="2" customFormat="1" ht="24.9" customHeight="1" x14ac:dyDescent="0.3">
      <c r="A35" s="38">
        <v>17</v>
      </c>
      <c r="B35" s="41" t="s">
        <v>30</v>
      </c>
      <c r="C35" s="42" t="s">
        <v>31</v>
      </c>
      <c r="D35" s="81"/>
      <c r="E35" s="90"/>
      <c r="F35" s="15" t="s">
        <v>37</v>
      </c>
      <c r="G35" s="38">
        <v>6</v>
      </c>
      <c r="H35" s="38">
        <v>45</v>
      </c>
      <c r="I35" s="38">
        <f t="shared" si="5"/>
        <v>12</v>
      </c>
      <c r="J35" s="38">
        <f t="shared" si="2"/>
        <v>270</v>
      </c>
      <c r="K35" s="38">
        <v>-4</v>
      </c>
      <c r="L35" s="38">
        <v>150</v>
      </c>
      <c r="M35" s="38">
        <f t="shared" si="0"/>
        <v>270</v>
      </c>
      <c r="N35" s="102">
        <f t="shared" si="3"/>
        <v>420</v>
      </c>
      <c r="O35" s="2">
        <f>N35+K35</f>
        <v>416</v>
      </c>
    </row>
    <row r="36" spans="1:15" s="2" customFormat="1" ht="24.9" customHeight="1" x14ac:dyDescent="0.3">
      <c r="A36" s="38">
        <v>18</v>
      </c>
      <c r="B36" s="41" t="s">
        <v>32</v>
      </c>
      <c r="C36" s="42" t="s">
        <v>33</v>
      </c>
      <c r="D36" s="81"/>
      <c r="E36" s="91"/>
      <c r="F36" s="15" t="s">
        <v>37</v>
      </c>
      <c r="G36" s="38">
        <v>5</v>
      </c>
      <c r="H36" s="38">
        <v>45</v>
      </c>
      <c r="I36" s="38">
        <f t="shared" si="5"/>
        <v>10</v>
      </c>
      <c r="J36" s="38">
        <f t="shared" si="2"/>
        <v>225</v>
      </c>
      <c r="K36" s="38">
        <v>4</v>
      </c>
      <c r="L36" s="38">
        <v>120</v>
      </c>
      <c r="M36" s="38">
        <f t="shared" si="0"/>
        <v>225</v>
      </c>
      <c r="N36" s="102">
        <f>L36+M36</f>
        <v>345</v>
      </c>
      <c r="O36" s="2">
        <f>N36+K36</f>
        <v>349</v>
      </c>
    </row>
    <row r="37" spans="1:15" s="2" customFormat="1" ht="24.9" customHeight="1" x14ac:dyDescent="0.3">
      <c r="A37" s="95"/>
      <c r="B37" s="28"/>
      <c r="C37" s="107"/>
      <c r="D37" s="95"/>
      <c r="E37" s="108"/>
      <c r="F37" s="109"/>
      <c r="G37" s="95"/>
      <c r="H37" s="95"/>
      <c r="I37" s="95"/>
      <c r="J37" s="95"/>
      <c r="K37" s="95"/>
      <c r="L37" s="95"/>
      <c r="M37" s="95"/>
      <c r="N37" s="110"/>
    </row>
    <row r="38" spans="1:15" x14ac:dyDescent="0.3">
      <c r="B38" s="28" t="s">
        <v>71</v>
      </c>
    </row>
    <row r="39" spans="1:15" x14ac:dyDescent="0.3">
      <c r="B39" s="28" t="s">
        <v>72</v>
      </c>
    </row>
    <row r="40" spans="1:15" x14ac:dyDescent="0.3">
      <c r="B40" s="28" t="s">
        <v>73</v>
      </c>
    </row>
    <row r="41" spans="1:15" x14ac:dyDescent="0.3">
      <c r="B41" s="28" t="s">
        <v>74</v>
      </c>
    </row>
    <row r="42" spans="1:15" x14ac:dyDescent="0.3">
      <c r="B42" s="28" t="s">
        <v>75</v>
      </c>
    </row>
    <row r="43" spans="1:15" x14ac:dyDescent="0.3">
      <c r="B43" s="28" t="s">
        <v>86</v>
      </c>
    </row>
  </sheetData>
  <mergeCells count="43">
    <mergeCell ref="D26:D31"/>
    <mergeCell ref="L30:L31"/>
    <mergeCell ref="N30:N31"/>
    <mergeCell ref="D32:D36"/>
    <mergeCell ref="C33:C34"/>
    <mergeCell ref="N33:N34"/>
    <mergeCell ref="A22:A23"/>
    <mergeCell ref="B22:B23"/>
    <mergeCell ref="C22:C23"/>
    <mergeCell ref="I22:I23"/>
    <mergeCell ref="L22:L23"/>
    <mergeCell ref="A24:A25"/>
    <mergeCell ref="B24:B25"/>
    <mergeCell ref="C24:C25"/>
    <mergeCell ref="D24:D25"/>
    <mergeCell ref="I24:I25"/>
    <mergeCell ref="N14:N15"/>
    <mergeCell ref="E15:E22"/>
    <mergeCell ref="B18:B19"/>
    <mergeCell ref="C18:C19"/>
    <mergeCell ref="L18:L19"/>
    <mergeCell ref="N18:N19"/>
    <mergeCell ref="D20:D23"/>
    <mergeCell ref="A9:N9"/>
    <mergeCell ref="B11:C11"/>
    <mergeCell ref="B12:B13"/>
    <mergeCell ref="C12:C13"/>
    <mergeCell ref="D12:D19"/>
    <mergeCell ref="L12:L13"/>
    <mergeCell ref="N12:N13"/>
    <mergeCell ref="B14:B15"/>
    <mergeCell ref="C14:C15"/>
    <mergeCell ref="L14:L15"/>
    <mergeCell ref="A2:C3"/>
    <mergeCell ref="D2:J2"/>
    <mergeCell ref="N2:N7"/>
    <mergeCell ref="D3:J3"/>
    <mergeCell ref="A4:C6"/>
    <mergeCell ref="D4:J4"/>
    <mergeCell ref="D5:J5"/>
    <mergeCell ref="D6:J6"/>
    <mergeCell ref="A7:C7"/>
    <mergeCell ref="D7:J7"/>
  </mergeCells>
  <pageMargins left="0.47" right="0.19685039370078741" top="0.18" bottom="0.15" header="0.11811023622047245" footer="0.15748031496062992"/>
  <pageSetup paperSize="9" orientation="landscape" horizontalDpi="30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8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HKI</vt:lpstr>
      <vt:lpstr>HKII</vt:lpstr>
      <vt:lpstr>HKII (2)</vt:lpstr>
      <vt:lpstr>HKII (3)</vt:lpstr>
      <vt:lpstr>Sheet2</vt:lpstr>
      <vt:lpstr>Sheet3</vt:lpstr>
      <vt:lpstr>HKI!Print_Titles</vt:lpstr>
      <vt:lpstr>HKII!Print_Titles</vt:lpstr>
      <vt:lpstr>'HKII (2)'!Print_Titles</vt:lpstr>
      <vt:lpstr>'HKII (3)'!Print_Titles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SyChung</cp:lastModifiedBy>
  <cp:lastPrinted>2015-11-11T09:49:51Z</cp:lastPrinted>
  <dcterms:created xsi:type="dcterms:W3CDTF">2015-10-07T00:20:09Z</dcterms:created>
  <dcterms:modified xsi:type="dcterms:W3CDTF">2015-11-11T16:36:06Z</dcterms:modified>
</cp:coreProperties>
</file>